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původní" sheetId="1" r:id="rId1"/>
    <sheet name="nový" sheetId="2" r:id="rId2"/>
    <sheet name="List3" sheetId="3" r:id="rId3"/>
  </sheets>
  <definedNames>
    <definedName name="_xlnm.Print_Area" localSheetId="0">'původní'!$A$1:$R$93</definedName>
  </definedNames>
  <calcPr fullCalcOnLoad="1"/>
</workbook>
</file>

<file path=xl/comments1.xml><?xml version="1.0" encoding="utf-8"?>
<comments xmlns="http://schemas.openxmlformats.org/spreadsheetml/2006/main">
  <authors>
    <author>Vladim?r Buldra</author>
  </authors>
  <commentList>
    <comment ref="G75" authorId="0">
      <text>
        <r>
          <rPr>
            <b/>
            <sz val="8"/>
            <rFont val="Tahoma"/>
            <family val="2"/>
          </rPr>
          <t>Vladimír Buldra:</t>
        </r>
        <r>
          <rPr>
            <sz val="8"/>
            <rFont val="Tahoma"/>
            <family val="2"/>
          </rPr>
          <t xml:space="preserve">
tohle jsem neupravoval
</t>
        </r>
      </text>
    </comment>
  </commentList>
</comments>
</file>

<file path=xl/sharedStrings.xml><?xml version="1.0" encoding="utf-8"?>
<sst xmlns="http://schemas.openxmlformats.org/spreadsheetml/2006/main" count="323" uniqueCount="196">
  <si>
    <t>11.2010</t>
  </si>
  <si>
    <t>12.2010</t>
  </si>
  <si>
    <t>01.2011</t>
  </si>
  <si>
    <t>02.2011</t>
  </si>
  <si>
    <t>03.2011</t>
  </si>
  <si>
    <t>04.2011</t>
  </si>
  <si>
    <t>05.2011</t>
  </si>
  <si>
    <t>06.2011</t>
  </si>
  <si>
    <t>07.2011</t>
  </si>
  <si>
    <t>08.2011</t>
  </si>
  <si>
    <t>09.2011</t>
  </si>
  <si>
    <t>10.2011</t>
  </si>
  <si>
    <t>11.2011</t>
  </si>
  <si>
    <t>12.2011</t>
  </si>
  <si>
    <t>01.2012</t>
  </si>
  <si>
    <t>02.2012</t>
  </si>
  <si>
    <t>03.2012</t>
  </si>
  <si>
    <t>04.2012</t>
  </si>
  <si>
    <t>05.2012</t>
  </si>
  <si>
    <t>06.2012</t>
  </si>
  <si>
    <t>07.2012</t>
  </si>
  <si>
    <t>08.2012</t>
  </si>
  <si>
    <t>09.2012</t>
  </si>
  <si>
    <t>10.2012</t>
  </si>
  <si>
    <t>11.2012</t>
  </si>
  <si>
    <t>12.2012</t>
  </si>
  <si>
    <t>01.2013</t>
  </si>
  <si>
    <t>02.2013</t>
  </si>
  <si>
    <t>03.2013</t>
  </si>
  <si>
    <t>04.2013</t>
  </si>
  <si>
    <t>05.2013</t>
  </si>
  <si>
    <t>06.2013</t>
  </si>
  <si>
    <t>monitrorovací zpráva 1.etapy - úhrada 1.etapy z IPRM</t>
  </si>
  <si>
    <t>monitrorovací zpráva 2.etapy - úhrada 2.etapy z IPRM</t>
  </si>
  <si>
    <t>monitrorovací zpráva 3.etapy - úhrada 3.etapy z IPRM</t>
  </si>
  <si>
    <t>monitrorovací zpráva 4.etapy - úhrada 4.etapy z IPRM</t>
  </si>
  <si>
    <t>monitrorovací zpráva odbav.systému - úhrada z IPRM</t>
  </si>
  <si>
    <t>Financování z vlastních zdrojů:</t>
  </si>
  <si>
    <t>Úhrada z IPRM:</t>
  </si>
  <si>
    <t>04.2014</t>
  </si>
  <si>
    <t>05.2014</t>
  </si>
  <si>
    <t>07.2013</t>
  </si>
  <si>
    <t>08.2013</t>
  </si>
  <si>
    <t>09.2013</t>
  </si>
  <si>
    <t>10.2013</t>
  </si>
  <si>
    <t>11.2013</t>
  </si>
  <si>
    <t>12.2013</t>
  </si>
  <si>
    <t>01.2014</t>
  </si>
  <si>
    <t>02.2014</t>
  </si>
  <si>
    <t>03.2014</t>
  </si>
  <si>
    <t>06.2014</t>
  </si>
  <si>
    <t>07.2014</t>
  </si>
  <si>
    <t>08.2014</t>
  </si>
  <si>
    <t>09.2014</t>
  </si>
  <si>
    <t>10.2014</t>
  </si>
  <si>
    <t>monitrorovací zpráva 5.etapy - úhrada 5.etapy z IPRM</t>
  </si>
  <si>
    <t>11.2014</t>
  </si>
  <si>
    <t>12.2014</t>
  </si>
  <si>
    <t>v 01.2012</t>
  </si>
  <si>
    <t>v 05.2012</t>
  </si>
  <si>
    <t>v 09.2012</t>
  </si>
  <si>
    <t>v 01.2013</t>
  </si>
  <si>
    <t>v 05.2013</t>
  </si>
  <si>
    <t>v 09.2013</t>
  </si>
  <si>
    <t>v 01.2014</t>
  </si>
  <si>
    <t>v 08.2012</t>
  </si>
  <si>
    <t>v 12.2012</t>
  </si>
  <si>
    <t>v 04.2013</t>
  </si>
  <si>
    <t>v 08.2013</t>
  </si>
  <si>
    <t>v 12.2013</t>
  </si>
  <si>
    <t>v 04.2014</t>
  </si>
  <si>
    <t>v 08.2014</t>
  </si>
  <si>
    <t>úhrada IPRM</t>
  </si>
  <si>
    <t>zdroje MmÚ</t>
  </si>
  <si>
    <t>monitrorovací zpráva  obratiště Panská, točna Mírová - úhrada z IPRM</t>
  </si>
  <si>
    <t>40% - trolejbusy, 92,5% - obratiště Panská, točna Mírová</t>
  </si>
  <si>
    <t>1. etapa</t>
  </si>
  <si>
    <t>2. etapa</t>
  </si>
  <si>
    <t>3. etapa</t>
  </si>
  <si>
    <t>zdroje DPmÚL</t>
  </si>
  <si>
    <t>financování v letech</t>
  </si>
  <si>
    <t>4. etapa</t>
  </si>
  <si>
    <t>CF v mil.Kč (bez DPH)</t>
  </si>
  <si>
    <t>1.etapa technická část - 4 ks trolejbusů (úhrada 1.etapy z vlast. zdrojů)</t>
  </si>
  <si>
    <t>2.etapa technická část - 4 ks trolejbusů (úhrada 2.etapy z vlast. zdrojů)</t>
  </si>
  <si>
    <t>4.etapa technická část - 4 ks trolejbusů (úhrada 4.etapy z vlast. zdrojů)</t>
  </si>
  <si>
    <t>5.etapa technická část - 4 ks trolejbusů (úhrada 5.etapy z vlast. zdrojů)</t>
  </si>
  <si>
    <t>53.000 tis.Kč</t>
  </si>
  <si>
    <t>21.200 tis. Kč</t>
  </si>
  <si>
    <t>60 mil. Kč ze zdrojů města +</t>
  </si>
  <si>
    <t>40 a 85 %</t>
  </si>
  <si>
    <t>72.200 tis. Kč</t>
  </si>
  <si>
    <t>84 mil. Kč ze zdrojů města +</t>
  </si>
  <si>
    <t>92.600 tis. Kč</t>
  </si>
  <si>
    <t>47.000 tis.Kč</t>
  </si>
  <si>
    <t>28.700 tis. Kč</t>
  </si>
  <si>
    <t>50.000 tis.Kč</t>
  </si>
  <si>
    <t>20.000 tis. Kč</t>
  </si>
  <si>
    <r>
      <t xml:space="preserve">40% - trolejbusy, </t>
    </r>
    <r>
      <rPr>
        <sz val="10"/>
        <color indexed="10"/>
        <rFont val="Arial CE"/>
        <family val="0"/>
      </rPr>
      <t>92,</t>
    </r>
    <r>
      <rPr>
        <sz val="10"/>
        <color indexed="10"/>
        <rFont val="Arial CE"/>
        <family val="0"/>
      </rPr>
      <t>5% - odbavovací systém (financován městem UL)</t>
    </r>
  </si>
  <si>
    <r>
      <t xml:space="preserve">40% - trolejbusy, </t>
    </r>
    <r>
      <rPr>
        <sz val="10"/>
        <color indexed="10"/>
        <rFont val="Arial CE"/>
        <family val="0"/>
      </rPr>
      <t>92,5% - rekonstrukce amodernizace trolejbus.zastávek, inteligentní zastávky (financován městem UL)</t>
    </r>
  </si>
  <si>
    <t>tohe jsem upravoval</t>
  </si>
  <si>
    <t>B.1.1</t>
  </si>
  <si>
    <t>A.3.1</t>
  </si>
  <si>
    <t>A.2.1</t>
  </si>
  <si>
    <t>A.3.2</t>
  </si>
  <si>
    <t>A.3.3</t>
  </si>
  <si>
    <t>A.1.1</t>
  </si>
  <si>
    <t xml:space="preserve">Nákup nízkopodlažních trolejbusů </t>
  </si>
  <si>
    <t>Pořízení nového odbavovacího systému</t>
  </si>
  <si>
    <t>Dobudování obratiště a točny</t>
  </si>
  <si>
    <t>Rekonstrukce a modernizace zastávek a zálivů</t>
  </si>
  <si>
    <t>Informační systémy – inteligentní zastávky</t>
  </si>
  <si>
    <t>management IPRM</t>
  </si>
  <si>
    <t>technická část - odbav. systém (úhrada z vlast. zdrojů MmÚ)</t>
  </si>
  <si>
    <t>informační systémy - inteligentní zastávky (úhrada z vlast. zdrojů MmÚ)</t>
  </si>
  <si>
    <t>monitrorovací zpráva  inteligentní zastávky - úhrada z IPRM</t>
  </si>
  <si>
    <t>1. etapa technická část - rekonstrukce a modernizace zastávek a zálivů (úhrada z vlast. zdrojů MmÚ)</t>
  </si>
  <si>
    <t>2. etapa technická část - rekonstrukce a modernizace zastávek a zálivů (úhrada z vlast. zdrojů MmÚ)</t>
  </si>
  <si>
    <t>monitrorovací zpráva  1.etapy zastávky - úhrada z IPRM</t>
  </si>
  <si>
    <t>monitrorovací zpráva  2.etapy zastávky - úhrada z IPRM</t>
  </si>
  <si>
    <t>výdaje</t>
  </si>
  <si>
    <t>příjmy</t>
  </si>
  <si>
    <t>60.000 tis.Kč</t>
  </si>
  <si>
    <t>55.500 tis.Kč</t>
  </si>
  <si>
    <t>33.000 tis.Kč</t>
  </si>
  <si>
    <t>30.525 tis.Kč</t>
  </si>
  <si>
    <t>18.000 tis.Kč</t>
  </si>
  <si>
    <t>16.650 tis.Kč</t>
  </si>
  <si>
    <t>22.000 tis.Kč</t>
  </si>
  <si>
    <t>20.350 tis.Kč</t>
  </si>
  <si>
    <t>1.400 tis.Kč</t>
  </si>
  <si>
    <t>2.500 tis.Kč</t>
  </si>
  <si>
    <t>1.600 tis.Kč</t>
  </si>
  <si>
    <t>1.295 tis.Kč</t>
  </si>
  <si>
    <t>2.313 tis.Kč</t>
  </si>
  <si>
    <t>1.480 tis.Kč</t>
  </si>
  <si>
    <t>v roce</t>
  </si>
  <si>
    <t>Magistrát města Ústí nad Labem</t>
  </si>
  <si>
    <t>výdaje IPRM</t>
  </si>
  <si>
    <t>příjmy IPRM</t>
  </si>
  <si>
    <t>výdaje odpisy DP</t>
  </si>
  <si>
    <t>v tis. Kč</t>
  </si>
  <si>
    <t>bilance</t>
  </si>
  <si>
    <t>Z podkladů OSR MmÚ zpracoval:</t>
  </si>
  <si>
    <t>Ing. Vladimír Buldra, náměstek výkonného ředitele pro ekonomii a rozvoj dopravy (DpmÚL a.s.)</t>
  </si>
  <si>
    <t>1.etapa technická část - 12 ks trolejbusů (úhrada 1.etapy z úvěru)</t>
  </si>
  <si>
    <t>2.etapa technická část - 6 ks trolejbusů (úhrada 2.etapy z úvěru)</t>
  </si>
  <si>
    <t>3.etapa technická část - 8 ks trolejbusů (úhrada 3.etapy z úvěru)</t>
  </si>
  <si>
    <t>technická část - obratiště Panská, točna Mírová (úhrada z úvěru)</t>
  </si>
  <si>
    <t>159.000 tis.Kč</t>
  </si>
  <si>
    <t>78.000 tis.Kč</t>
  </si>
  <si>
    <t>103.000 tis.Kč</t>
  </si>
  <si>
    <t>41.200 tis. Kč</t>
  </si>
  <si>
    <t>31.200 tis. Kč</t>
  </si>
  <si>
    <t>63.600 tis. Kč</t>
  </si>
  <si>
    <t>01.2015</t>
  </si>
  <si>
    <t>03.2015</t>
  </si>
  <si>
    <t>04.2015</t>
  </si>
  <si>
    <t>02.2015</t>
  </si>
  <si>
    <t>05.2015</t>
  </si>
  <si>
    <t>06.2015</t>
  </si>
  <si>
    <t>07.2015</t>
  </si>
  <si>
    <t>08.2015</t>
  </si>
  <si>
    <t>09.2015</t>
  </si>
  <si>
    <t>10.2015</t>
  </si>
  <si>
    <t>11.2015</t>
  </si>
  <si>
    <t>12.2015</t>
  </si>
  <si>
    <t>monitorovací zpráva 1. etapy - úhrada 1. etapy z IPRM</t>
  </si>
  <si>
    <t>monitorovací zpráva 2. etapy - úhrada 2. etapy z IPRM</t>
  </si>
  <si>
    <t>monitorovací zpráva 3. etapy - úhrada 3. etapy z IPRM</t>
  </si>
  <si>
    <t>monitorovací zpráva 4. etapy - úhrada 4. etapy z IPRM</t>
  </si>
  <si>
    <t>4. etapa = technická část - dodání 2 ks trolejbusů 18m a 5 ks trolejbusů 15m 
(úhrada 4. etapy)</t>
  </si>
  <si>
    <t>2. etapa = technická část - dodání 3 ks trolejbusů 18m 
(úhrada 2. etapy)</t>
  </si>
  <si>
    <t>monitorovací zpráva 5. etapy - úhrada 5. etapy z IPRM</t>
  </si>
  <si>
    <t>1. etapa = technická část - dodání servisního nářadí 
(úhrada 1. etapy)</t>
  </si>
  <si>
    <t>02.2016</t>
  </si>
  <si>
    <t>01.2016</t>
  </si>
  <si>
    <t>servisní nářadí</t>
  </si>
  <si>
    <t>trolejbusy</t>
  </si>
  <si>
    <t>Celkem</t>
  </si>
  <si>
    <t>Příprava Zadávací dokumentace, zahájení VŘ Do 15.9.2014</t>
  </si>
  <si>
    <t>Registrace projektu Do 30.9.2014</t>
  </si>
  <si>
    <t>1. Etapa = technická část realizace stavebních prací</t>
  </si>
  <si>
    <t>2. Etapa = Vyhodnocení, závěrečná monitorovací zpráva. Do 15.212.2015</t>
  </si>
  <si>
    <t>Vyhodnocení výběrového řízení, výběr dodavatele</t>
  </si>
  <si>
    <t>3. etapa = technická část - dodání 5 ks trolejbusů 18m a 5 ks trolejbusů 15m
(úhrada 3. etapy)</t>
  </si>
  <si>
    <t>5. etapa = technická část - dodání 6 ks trolejbusů 15m
(úhrada 5. etapy)</t>
  </si>
  <si>
    <t>3. etapa
do 11/2015</t>
  </si>
  <si>
    <t>3. etapa technická část - rekonstrukce a modernizace zastávek a zálivů (úhrada z vlast. zdrojů MmÚ)</t>
  </si>
  <si>
    <t>monitrorovací zpráva  3.etapy zastávky - úhrada z IPRM</t>
  </si>
  <si>
    <t>1.etapa
informační systémy - inteligentní zastávky (úhrada z vlast. zdrojů MmÚ)</t>
  </si>
  <si>
    <t>2.etapa
informační systémy - inteligentní zastávky (úhrada z vlast. zdrojů MmÚ)</t>
  </si>
  <si>
    <t>monitrorovací zpráva 1.etapy inteligentní zastávky - úhrada 1.etapy z IPRM</t>
  </si>
  <si>
    <t>monitrorovací zpráva 2.etapy inteligentní zastávky - úhrada 2. etapy z IPRM</t>
  </si>
  <si>
    <t>dotace</t>
  </si>
  <si>
    <t>Projekt A.2.1, A.3.2., A.3.3., B.1.1. je hrazen ze zdrojů Magistrátu města Ústí nad Labem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</si>
</sst>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\ &quot;Kč&quot;"/>
    <numFmt numFmtId="172" formatCode="#,##0.0\ &quot;Kč&quot;"/>
  </numFmts>
  <fonts count="48">
    <font>
      <sz val="10"/>
      <name val="Arial CE"/>
      <family val="0"/>
    </font>
    <font>
      <sz val="10"/>
      <color indexed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/>
    </xf>
    <xf numFmtId="166" fontId="0" fillId="0" borderId="0" xfId="0" applyNumberFormat="1" applyAlignment="1">
      <alignment horizontal="center"/>
    </xf>
    <xf numFmtId="0" fontId="45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9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31" xfId="0" applyBorder="1" applyAlignment="1">
      <alignment/>
    </xf>
    <xf numFmtId="164" fontId="0" fillId="33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34" borderId="34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11" borderId="19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Alignment="1">
      <alignment vertical="center"/>
    </xf>
    <xf numFmtId="0" fontId="0" fillId="0" borderId="36" xfId="0" applyBorder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0" xfId="0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7" xfId="0" applyBorder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45" fillId="0" borderId="0" xfId="0" applyFont="1" applyAlignment="1">
      <alignment horizontal="right" vertical="center"/>
    </xf>
    <xf numFmtId="9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64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2" fontId="0" fillId="34" borderId="10" xfId="0" applyNumberFormat="1" applyFill="1" applyBorder="1" applyAlignment="1">
      <alignment vertical="center"/>
    </xf>
    <xf numFmtId="0" fontId="0" fillId="34" borderId="0" xfId="0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35" borderId="16" xfId="0" applyFill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171" fontId="0" fillId="35" borderId="10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36" borderId="42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36" borderId="37" xfId="0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7" borderId="28" xfId="0" applyFill="1" applyBorder="1" applyAlignment="1">
      <alignment vertical="center" wrapTex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7" borderId="11" xfId="0" applyFill="1" applyBorder="1" applyAlignment="1">
      <alignment vertical="center" wrapText="1"/>
    </xf>
    <xf numFmtId="0" fontId="0" fillId="37" borderId="12" xfId="0" applyFill="1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37" borderId="11" xfId="0" applyFill="1" applyBorder="1" applyAlignment="1">
      <alignment vertical="center"/>
    </xf>
    <xf numFmtId="171" fontId="0" fillId="0" borderId="0" xfId="0" applyNumberFormat="1" applyAlignment="1">
      <alignment vertical="center"/>
    </xf>
    <xf numFmtId="0" fontId="0" fillId="17" borderId="50" xfId="0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171" fontId="0" fillId="37" borderId="10" xfId="0" applyNumberFormat="1" applyFill="1" applyBorder="1" applyAlignment="1">
      <alignment horizontal="center" vertical="center"/>
    </xf>
    <xf numFmtId="171" fontId="0" fillId="0" borderId="16" xfId="0" applyNumberFormat="1" applyBorder="1" applyAlignment="1">
      <alignment horizontal="center" vertical="center"/>
    </xf>
    <xf numFmtId="171" fontId="0" fillId="35" borderId="51" xfId="0" applyNumberFormat="1" applyFill="1" applyBorder="1" applyAlignment="1">
      <alignment horizontal="center" vertical="center"/>
    </xf>
    <xf numFmtId="171" fontId="0" fillId="35" borderId="16" xfId="0" applyNumberFormat="1" applyFill="1" applyBorder="1" applyAlignment="1">
      <alignment horizontal="center" vertical="center"/>
    </xf>
    <xf numFmtId="171" fontId="0" fillId="37" borderId="51" xfId="0" applyNumberFormat="1" applyFill="1" applyBorder="1" applyAlignment="1">
      <alignment horizontal="center" vertical="center"/>
    </xf>
    <xf numFmtId="171" fontId="0" fillId="37" borderId="16" xfId="0" applyNumberFormat="1" applyFill="1" applyBorder="1" applyAlignment="1">
      <alignment horizontal="center" vertical="center"/>
    </xf>
    <xf numFmtId="171" fontId="0" fillId="35" borderId="52" xfId="0" applyNumberForma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37" borderId="16" xfId="0" applyFill="1" applyBorder="1" applyAlignment="1">
      <alignment vertical="center" wrapText="1"/>
    </xf>
    <xf numFmtId="0" fontId="0" fillId="37" borderId="11" xfId="0" applyFill="1" applyBorder="1" applyAlignment="1">
      <alignment horizontal="center" vertical="center" wrapText="1"/>
    </xf>
    <xf numFmtId="10" fontId="0" fillId="38" borderId="0" xfId="0" applyNumberFormat="1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171" fontId="0" fillId="0" borderId="0" xfId="0" applyNumberFormat="1" applyFill="1" applyAlignment="1">
      <alignment vertical="center"/>
    </xf>
    <xf numFmtId="171" fontId="0" fillId="34" borderId="0" xfId="0" applyNumberFormat="1" applyFill="1" applyAlignment="1">
      <alignment vertical="center"/>
    </xf>
    <xf numFmtId="166" fontId="0" fillId="38" borderId="0" xfId="0" applyNumberFormat="1" applyFill="1" applyAlignment="1">
      <alignment horizontal="center" vertical="center"/>
    </xf>
    <xf numFmtId="9" fontId="46" fillId="38" borderId="0" xfId="0" applyNumberFormat="1" applyFont="1" applyFill="1" applyAlignment="1">
      <alignment horizontal="right" vertical="center"/>
    </xf>
    <xf numFmtId="9" fontId="46" fillId="38" borderId="0" xfId="0" applyNumberFormat="1" applyFont="1" applyFill="1" applyAlignment="1">
      <alignment vertical="center"/>
    </xf>
    <xf numFmtId="0" fontId="0" fillId="0" borderId="10" xfId="0" applyBorder="1" applyAlignment="1">
      <alignment horizontal="center"/>
    </xf>
    <xf numFmtId="0" fontId="0" fillId="35" borderId="44" xfId="0" applyFill="1" applyBorder="1" applyAlignment="1">
      <alignment horizontal="center" vertical="center" wrapText="1"/>
    </xf>
    <xf numFmtId="0" fontId="0" fillId="35" borderId="54" xfId="0" applyFill="1" applyBorder="1" applyAlignment="1">
      <alignment horizontal="center" vertical="center" wrapText="1"/>
    </xf>
    <xf numFmtId="0" fontId="0" fillId="35" borderId="43" xfId="0" applyFill="1" applyBorder="1" applyAlignment="1">
      <alignment horizontal="center" vertical="center" wrapText="1"/>
    </xf>
    <xf numFmtId="0" fontId="0" fillId="39" borderId="55" xfId="0" applyFill="1" applyBorder="1" applyAlignment="1">
      <alignment horizontal="center" vertical="center" wrapText="1"/>
    </xf>
    <xf numFmtId="0" fontId="0" fillId="39" borderId="50" xfId="0" applyFill="1" applyBorder="1" applyAlignment="1">
      <alignment horizontal="center" vertical="center" wrapText="1"/>
    </xf>
    <xf numFmtId="0" fontId="0" fillId="39" borderId="29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5" borderId="5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49" xfId="0" applyFill="1" applyBorder="1" applyAlignment="1">
      <alignment horizontal="center" vertical="center" wrapText="1"/>
    </xf>
    <xf numFmtId="0" fontId="0" fillId="35" borderId="56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9" borderId="49" xfId="0" applyFill="1" applyBorder="1" applyAlignment="1">
      <alignment horizontal="center" vertical="center" wrapText="1"/>
    </xf>
    <xf numFmtId="0" fontId="0" fillId="39" borderId="56" xfId="0" applyFill="1" applyBorder="1" applyAlignment="1">
      <alignment horizontal="center" vertical="center" wrapText="1"/>
    </xf>
    <xf numFmtId="0" fontId="0" fillId="39" borderId="28" xfId="0" applyFill="1" applyBorder="1" applyAlignment="1">
      <alignment horizontal="center" vertical="center" wrapText="1"/>
    </xf>
    <xf numFmtId="0" fontId="0" fillId="34" borderId="47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4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5" borderId="32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34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0" fontId="0" fillId="34" borderId="49" xfId="0" applyFill="1" applyBorder="1" applyAlignment="1">
      <alignment horizontal="center" vertical="center" wrapText="1"/>
    </xf>
    <xf numFmtId="0" fontId="0" fillId="34" borderId="56" xfId="0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6" borderId="12" xfId="0" applyFill="1" applyBorder="1" applyAlignment="1">
      <alignment horizontal="center" vertical="center" wrapText="1"/>
    </xf>
    <xf numFmtId="0" fontId="0" fillId="36" borderId="31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4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 wrapText="1"/>
    </xf>
    <xf numFmtId="0" fontId="0" fillId="36" borderId="42" xfId="0" applyFill="1" applyBorder="1" applyAlignment="1">
      <alignment horizontal="center" vertical="center" wrapText="1"/>
    </xf>
    <xf numFmtId="0" fontId="0" fillId="36" borderId="48" xfId="0" applyFill="1" applyBorder="1" applyAlignment="1">
      <alignment horizontal="center" vertical="center" wrapText="1"/>
    </xf>
    <xf numFmtId="0" fontId="0" fillId="36" borderId="30" xfId="0" applyFill="1" applyBorder="1" applyAlignment="1">
      <alignment horizontal="center" vertical="center" wrapText="1"/>
    </xf>
    <xf numFmtId="0" fontId="0" fillId="36" borderId="49" xfId="0" applyFill="1" applyBorder="1" applyAlignment="1">
      <alignment horizontal="center" vertical="center" wrapText="1"/>
    </xf>
    <xf numFmtId="0" fontId="0" fillId="36" borderId="56" xfId="0" applyFill="1" applyBorder="1" applyAlignment="1">
      <alignment horizontal="center" vertical="center" wrapText="1"/>
    </xf>
    <xf numFmtId="0" fontId="0" fillId="36" borderId="28" xfId="0" applyFill="1" applyBorder="1" applyAlignment="1">
      <alignment horizontal="center" vertical="center" wrapText="1"/>
    </xf>
    <xf numFmtId="0" fontId="0" fillId="17" borderId="38" xfId="0" applyFill="1" applyBorder="1" applyAlignment="1">
      <alignment horizontal="center" vertical="center" wrapText="1"/>
    </xf>
    <xf numFmtId="0" fontId="0" fillId="17" borderId="41" xfId="0" applyFill="1" applyBorder="1" applyAlignment="1">
      <alignment horizontal="center" vertical="center" wrapText="1"/>
    </xf>
    <xf numFmtId="0" fontId="0" fillId="17" borderId="60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5" borderId="60" xfId="0" applyFill="1" applyBorder="1" applyAlignment="1">
      <alignment horizontal="center" vertical="center" wrapText="1"/>
    </xf>
    <xf numFmtId="0" fontId="0" fillId="34" borderId="61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0" fillId="34" borderId="62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0" fontId="0" fillId="13" borderId="63" xfId="0" applyFill="1" applyBorder="1" applyAlignment="1">
      <alignment horizontal="center" vertical="center" wrapText="1"/>
    </xf>
    <xf numFmtId="0" fontId="0" fillId="13" borderId="64" xfId="0" applyFill="1" applyBorder="1" applyAlignment="1">
      <alignment horizontal="center" vertical="center" wrapText="1"/>
    </xf>
    <xf numFmtId="0" fontId="0" fillId="13" borderId="27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13" borderId="55" xfId="0" applyFill="1" applyBorder="1" applyAlignment="1">
      <alignment horizontal="center" vertical="center" wrapText="1"/>
    </xf>
    <xf numFmtId="0" fontId="0" fillId="13" borderId="50" xfId="0" applyFill="1" applyBorder="1" applyAlignment="1">
      <alignment horizontal="center" vertical="center" wrapText="1"/>
    </xf>
    <xf numFmtId="0" fontId="0" fillId="13" borderId="2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13" borderId="65" xfId="0" applyFill="1" applyBorder="1" applyAlignment="1">
      <alignment horizontal="center" vertical="center" wrapText="1"/>
    </xf>
    <xf numFmtId="0" fontId="0" fillId="17" borderId="66" xfId="0" applyFill="1" applyBorder="1" applyAlignment="1">
      <alignment horizontal="center" vertical="center" wrapText="1"/>
    </xf>
    <xf numFmtId="0" fontId="0" fillId="17" borderId="0" xfId="0" applyFill="1" applyBorder="1" applyAlignment="1">
      <alignment horizontal="center" vertical="center" wrapText="1"/>
    </xf>
    <xf numFmtId="0" fontId="0" fillId="17" borderId="67" xfId="0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0" fontId="0" fillId="11" borderId="34" xfId="0" applyFill="1" applyBorder="1" applyAlignment="1">
      <alignment horizontal="center" vertical="center" wrapText="1"/>
    </xf>
    <xf numFmtId="0" fontId="0" fillId="11" borderId="26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6" borderId="68" xfId="0" applyFill="1" applyBorder="1" applyAlignment="1">
      <alignment horizontal="center" vertical="center" wrapText="1"/>
    </xf>
    <xf numFmtId="0" fontId="0" fillId="36" borderId="38" xfId="0" applyFill="1" applyBorder="1" applyAlignment="1">
      <alignment horizontal="center" vertical="center" wrapText="1"/>
    </xf>
    <xf numFmtId="0" fontId="0" fillId="36" borderId="69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6" borderId="23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3" fontId="0" fillId="34" borderId="0" xfId="0" applyNumberFormat="1" applyFill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01"/>
  <sheetViews>
    <sheetView zoomScale="70" zoomScaleNormal="70" zoomScalePageLayoutView="0" workbookViewId="0" topLeftCell="A18">
      <pane xSplit="1" topLeftCell="D1" activePane="topRight" state="frozen"/>
      <selection pane="topLeft" activeCell="A5" sqref="A5"/>
      <selection pane="topRight" activeCell="A1" sqref="A1:IV16384"/>
    </sheetView>
  </sheetViews>
  <sheetFormatPr defaultColWidth="9.00390625" defaultRowHeight="12.75"/>
  <cols>
    <col min="1" max="1" width="11.75390625" style="0" customWidth="1"/>
    <col min="2" max="3" width="14.625" style="0" hidden="1" customWidth="1"/>
    <col min="4" max="4" width="14.625" style="0" customWidth="1"/>
    <col min="5" max="6" width="14.625" style="0" hidden="1" customWidth="1"/>
    <col min="7" max="8" width="14.625" style="0" customWidth="1"/>
    <col min="9" max="9" width="0.2421875" style="0" customWidth="1"/>
    <col min="10" max="13" width="14.625" style="0" customWidth="1"/>
    <col min="14" max="14" width="15.25390625" style="0" customWidth="1"/>
    <col min="15" max="18" width="15.75390625" style="0" customWidth="1"/>
    <col min="19" max="19" width="9.125" style="0" customWidth="1"/>
  </cols>
  <sheetData>
    <row r="1" ht="13.5" thickBot="1"/>
    <row r="2" spans="1:18" ht="12.75">
      <c r="A2" s="57"/>
      <c r="B2" s="199" t="s">
        <v>106</v>
      </c>
      <c r="C2" s="200"/>
      <c r="D2" s="200"/>
      <c r="E2" s="200"/>
      <c r="F2" s="200"/>
      <c r="G2" s="200"/>
      <c r="H2" s="200"/>
      <c r="I2" s="201"/>
      <c r="J2" s="41" t="s">
        <v>103</v>
      </c>
      <c r="K2" s="43" t="s">
        <v>102</v>
      </c>
      <c r="L2" s="190" t="s">
        <v>104</v>
      </c>
      <c r="M2" s="192"/>
      <c r="N2" s="42" t="s">
        <v>105</v>
      </c>
      <c r="O2" s="190" t="s">
        <v>101</v>
      </c>
      <c r="P2" s="191"/>
      <c r="Q2" s="191"/>
      <c r="R2" s="192"/>
    </row>
    <row r="3" spans="1:18" ht="51.75" thickBot="1">
      <c r="A3" s="57"/>
      <c r="B3" s="202" t="s">
        <v>107</v>
      </c>
      <c r="C3" s="203"/>
      <c r="D3" s="203"/>
      <c r="E3" s="203"/>
      <c r="F3" s="203"/>
      <c r="G3" s="203"/>
      <c r="H3" s="203"/>
      <c r="I3" s="204"/>
      <c r="J3" s="46" t="s">
        <v>108</v>
      </c>
      <c r="K3" s="54" t="s">
        <v>109</v>
      </c>
      <c r="L3" s="218" t="s">
        <v>110</v>
      </c>
      <c r="M3" s="219"/>
      <c r="N3" s="47" t="s">
        <v>111</v>
      </c>
      <c r="O3" s="193" t="s">
        <v>112</v>
      </c>
      <c r="P3" s="194"/>
      <c r="Q3" s="194"/>
      <c r="R3" s="195"/>
    </row>
    <row r="4" spans="1:18" ht="12.75" customHeight="1" hidden="1">
      <c r="A4" s="10" t="s">
        <v>0</v>
      </c>
      <c r="B4" s="15"/>
      <c r="C4" s="13"/>
      <c r="D4" s="13"/>
      <c r="E4" s="13"/>
      <c r="F4" s="13"/>
      <c r="G4" s="13"/>
      <c r="H4" s="13"/>
      <c r="I4" s="14"/>
      <c r="J4" s="44"/>
      <c r="K4" s="25"/>
      <c r="L4" s="15"/>
      <c r="M4" s="14"/>
      <c r="N4" s="22"/>
      <c r="O4" s="29"/>
      <c r="P4" s="30"/>
      <c r="Q4" s="30"/>
      <c r="R4" s="31"/>
    </row>
    <row r="5" spans="1:18" ht="12.75" customHeight="1" hidden="1">
      <c r="A5" s="11" t="s">
        <v>1</v>
      </c>
      <c r="B5" s="3"/>
      <c r="C5" s="2"/>
      <c r="D5" s="2"/>
      <c r="E5" s="2"/>
      <c r="F5" s="2"/>
      <c r="G5" s="2"/>
      <c r="H5" s="2"/>
      <c r="I5" s="4"/>
      <c r="J5" s="7"/>
      <c r="K5" s="26"/>
      <c r="L5" s="3"/>
      <c r="M5" s="4"/>
      <c r="N5" s="23"/>
      <c r="O5" s="3"/>
      <c r="P5" s="2"/>
      <c r="Q5" s="2"/>
      <c r="R5" s="4"/>
    </row>
    <row r="6" spans="1:18" ht="12.75" customHeight="1" hidden="1">
      <c r="A6" s="11" t="s">
        <v>2</v>
      </c>
      <c r="B6" s="3"/>
      <c r="C6" s="2"/>
      <c r="D6" s="2"/>
      <c r="E6" s="2"/>
      <c r="F6" s="2"/>
      <c r="G6" s="2"/>
      <c r="H6" s="2"/>
      <c r="I6" s="4"/>
      <c r="J6" s="7"/>
      <c r="K6" s="26"/>
      <c r="L6" s="3"/>
      <c r="M6" s="4"/>
      <c r="N6" s="23"/>
      <c r="O6" s="3"/>
      <c r="P6" s="2"/>
      <c r="Q6" s="2"/>
      <c r="R6" s="4"/>
    </row>
    <row r="7" spans="1:18" ht="12.75" customHeight="1" hidden="1">
      <c r="A7" s="11" t="s">
        <v>3</v>
      </c>
      <c r="B7" s="3"/>
      <c r="C7" s="2"/>
      <c r="D7" s="2"/>
      <c r="E7" s="2"/>
      <c r="F7" s="2"/>
      <c r="G7" s="2"/>
      <c r="H7" s="2"/>
      <c r="I7" s="4"/>
      <c r="J7" s="7"/>
      <c r="K7" s="26"/>
      <c r="L7" s="3"/>
      <c r="M7" s="4"/>
      <c r="N7" s="23"/>
      <c r="O7" s="3"/>
      <c r="P7" s="2"/>
      <c r="Q7" s="2"/>
      <c r="R7" s="4"/>
    </row>
    <row r="8" spans="1:18" ht="12.75" customHeight="1" hidden="1">
      <c r="A8" s="11" t="s">
        <v>4</v>
      </c>
      <c r="B8" s="3"/>
      <c r="C8" s="2"/>
      <c r="D8" s="2"/>
      <c r="E8" s="2"/>
      <c r="F8" s="2"/>
      <c r="G8" s="2"/>
      <c r="H8" s="2"/>
      <c r="I8" s="4"/>
      <c r="J8" s="7"/>
      <c r="K8" s="26"/>
      <c r="L8" s="3"/>
      <c r="M8" s="4"/>
      <c r="N8" s="23"/>
      <c r="O8" s="3"/>
      <c r="P8" s="2"/>
      <c r="Q8" s="2"/>
      <c r="R8" s="4"/>
    </row>
    <row r="9" spans="1:18" ht="12.75" customHeight="1" hidden="1">
      <c r="A9" s="11" t="s">
        <v>5</v>
      </c>
      <c r="B9" s="3"/>
      <c r="C9" s="2"/>
      <c r="D9" s="2"/>
      <c r="E9" s="2"/>
      <c r="F9" s="2"/>
      <c r="G9" s="2"/>
      <c r="H9" s="2"/>
      <c r="I9" s="4"/>
      <c r="J9" s="7"/>
      <c r="K9" s="26"/>
      <c r="L9" s="3"/>
      <c r="M9" s="4"/>
      <c r="N9" s="23"/>
      <c r="O9" s="3"/>
      <c r="P9" s="2"/>
      <c r="Q9" s="2"/>
      <c r="R9" s="4"/>
    </row>
    <row r="10" spans="1:18" ht="12.75" customHeight="1" hidden="1">
      <c r="A10" s="11" t="s">
        <v>6</v>
      </c>
      <c r="B10" s="3"/>
      <c r="C10" s="2"/>
      <c r="D10" s="2"/>
      <c r="E10" s="2"/>
      <c r="F10" s="2"/>
      <c r="G10" s="2"/>
      <c r="H10" s="2"/>
      <c r="I10" s="4"/>
      <c r="J10" s="7"/>
      <c r="K10" s="26"/>
      <c r="L10" s="3"/>
      <c r="M10" s="4"/>
      <c r="N10" s="23"/>
      <c r="O10" s="3"/>
      <c r="P10" s="2"/>
      <c r="Q10" s="2"/>
      <c r="R10" s="4"/>
    </row>
    <row r="11" spans="1:18" ht="12.75" customHeight="1">
      <c r="A11" s="11" t="s">
        <v>7</v>
      </c>
      <c r="B11" s="3"/>
      <c r="C11" s="2"/>
      <c r="D11" s="2"/>
      <c r="E11" s="2"/>
      <c r="F11" s="2"/>
      <c r="G11" s="2"/>
      <c r="H11" s="2"/>
      <c r="I11" s="4"/>
      <c r="J11" s="7"/>
      <c r="K11" s="26"/>
      <c r="L11" s="3"/>
      <c r="M11" s="4"/>
      <c r="N11" s="23"/>
      <c r="O11" s="179" t="s">
        <v>76</v>
      </c>
      <c r="P11" s="16"/>
      <c r="Q11" s="16"/>
      <c r="R11" s="21"/>
    </row>
    <row r="12" spans="1:18" ht="12.75" customHeight="1">
      <c r="A12" s="11" t="s">
        <v>8</v>
      </c>
      <c r="B12" s="3"/>
      <c r="C12" s="2"/>
      <c r="D12" s="2"/>
      <c r="E12" s="2"/>
      <c r="F12" s="2"/>
      <c r="G12" s="2"/>
      <c r="H12" s="2"/>
      <c r="I12" s="4"/>
      <c r="J12" s="7"/>
      <c r="K12" s="26"/>
      <c r="L12" s="3"/>
      <c r="M12" s="4"/>
      <c r="N12" s="23"/>
      <c r="O12" s="179"/>
      <c r="P12" s="16"/>
      <c r="Q12" s="16"/>
      <c r="R12" s="21"/>
    </row>
    <row r="13" spans="1:18" ht="12.75" customHeight="1">
      <c r="A13" s="11" t="s">
        <v>9</v>
      </c>
      <c r="B13" s="3"/>
      <c r="C13" s="2"/>
      <c r="D13" s="2"/>
      <c r="E13" s="2"/>
      <c r="F13" s="2"/>
      <c r="G13" s="2"/>
      <c r="H13" s="2"/>
      <c r="I13" s="4"/>
      <c r="J13" s="7"/>
      <c r="K13" s="26"/>
      <c r="L13" s="3"/>
      <c r="M13" s="4"/>
      <c r="N13" s="23"/>
      <c r="O13" s="179"/>
      <c r="P13" s="16"/>
      <c r="Q13" s="16"/>
      <c r="R13" s="21"/>
    </row>
    <row r="14" spans="1:18" ht="12.75" customHeight="1">
      <c r="A14" s="11" t="s">
        <v>10</v>
      </c>
      <c r="B14" s="3"/>
      <c r="C14" s="2"/>
      <c r="D14" s="2"/>
      <c r="E14" s="8"/>
      <c r="F14" s="2"/>
      <c r="G14" s="2"/>
      <c r="H14" s="2"/>
      <c r="I14" s="4"/>
      <c r="J14" s="7"/>
      <c r="K14" s="26"/>
      <c r="L14" s="3"/>
      <c r="M14" s="4"/>
      <c r="N14" s="23"/>
      <c r="O14" s="179"/>
      <c r="P14" s="16"/>
      <c r="Q14" s="16"/>
      <c r="R14" s="21"/>
    </row>
    <row r="15" spans="1:18" ht="12.75" customHeight="1">
      <c r="A15" s="11" t="s">
        <v>11</v>
      </c>
      <c r="B15" s="3"/>
      <c r="C15" s="2"/>
      <c r="D15" s="2"/>
      <c r="E15" s="8"/>
      <c r="F15" s="2"/>
      <c r="G15" s="2"/>
      <c r="H15" s="2"/>
      <c r="I15" s="4"/>
      <c r="J15" s="7"/>
      <c r="K15" s="26"/>
      <c r="L15" s="3"/>
      <c r="M15" s="4"/>
      <c r="N15" s="23"/>
      <c r="O15" s="179"/>
      <c r="P15" s="16"/>
      <c r="Q15" s="16"/>
      <c r="R15" s="21"/>
    </row>
    <row r="16" spans="1:18" ht="12.75" customHeight="1">
      <c r="A16" s="11" t="s">
        <v>12</v>
      </c>
      <c r="B16" s="3"/>
      <c r="C16" s="2"/>
      <c r="D16" s="2"/>
      <c r="E16" s="8"/>
      <c r="F16" s="2"/>
      <c r="G16" s="2"/>
      <c r="H16" s="2"/>
      <c r="I16" s="4"/>
      <c r="J16" s="7"/>
      <c r="K16" s="26"/>
      <c r="L16" s="3"/>
      <c r="M16" s="4"/>
      <c r="N16" s="23"/>
      <c r="O16" s="179"/>
      <c r="P16" s="16"/>
      <c r="Q16" s="16"/>
      <c r="R16" s="21"/>
    </row>
    <row r="17" spans="1:18" ht="12.75" customHeight="1">
      <c r="A17" s="11" t="s">
        <v>13</v>
      </c>
      <c r="B17" s="3"/>
      <c r="C17" s="2"/>
      <c r="D17" s="2"/>
      <c r="E17" s="8"/>
      <c r="F17" s="2"/>
      <c r="G17" s="2"/>
      <c r="H17" s="2"/>
      <c r="I17" s="4"/>
      <c r="J17" s="7"/>
      <c r="K17" s="26"/>
      <c r="L17" s="3"/>
      <c r="M17" s="4"/>
      <c r="N17" s="23"/>
      <c r="O17" s="179"/>
      <c r="P17" s="16"/>
      <c r="Q17" s="16"/>
      <c r="R17" s="21"/>
    </row>
    <row r="18" spans="1:18" ht="12.75" customHeight="1">
      <c r="A18" s="11" t="s">
        <v>14</v>
      </c>
      <c r="B18" s="180" t="s">
        <v>83</v>
      </c>
      <c r="C18" s="2"/>
      <c r="D18" s="2"/>
      <c r="E18" s="8"/>
      <c r="F18" s="2"/>
      <c r="G18" s="2"/>
      <c r="H18" s="2"/>
      <c r="I18" s="4"/>
      <c r="J18" s="7"/>
      <c r="K18" s="26"/>
      <c r="L18" s="208" t="s">
        <v>116</v>
      </c>
      <c r="M18" s="4"/>
      <c r="N18" s="23"/>
      <c r="O18" s="196" t="s">
        <v>32</v>
      </c>
      <c r="P18" s="215" t="s">
        <v>77</v>
      </c>
      <c r="Q18" s="16"/>
      <c r="R18" s="21"/>
    </row>
    <row r="19" spans="1:18" ht="12.75" customHeight="1">
      <c r="A19" s="11" t="s">
        <v>15</v>
      </c>
      <c r="B19" s="181"/>
      <c r="C19" s="2"/>
      <c r="D19" s="2"/>
      <c r="E19" s="8"/>
      <c r="F19" s="2"/>
      <c r="G19" s="2"/>
      <c r="H19" s="2"/>
      <c r="I19" s="4"/>
      <c r="J19" s="7"/>
      <c r="K19" s="26"/>
      <c r="L19" s="209"/>
      <c r="M19" s="4"/>
      <c r="N19" s="23"/>
      <c r="O19" s="196"/>
      <c r="P19" s="216"/>
      <c r="Q19" s="16"/>
      <c r="R19" s="21"/>
    </row>
    <row r="20" spans="1:18" ht="12.75" customHeight="1">
      <c r="A20" s="11" t="s">
        <v>16</v>
      </c>
      <c r="B20" s="181"/>
      <c r="C20" s="2"/>
      <c r="D20" s="2"/>
      <c r="E20" s="8"/>
      <c r="F20" s="2"/>
      <c r="G20" s="2"/>
      <c r="H20" s="2"/>
      <c r="I20" s="4"/>
      <c r="J20" s="7"/>
      <c r="K20" s="26"/>
      <c r="L20" s="209"/>
      <c r="M20" s="4"/>
      <c r="N20" s="23"/>
      <c r="O20" s="196"/>
      <c r="P20" s="216"/>
      <c r="Q20" s="16"/>
      <c r="R20" s="21"/>
    </row>
    <row r="21" spans="1:18" ht="12.75" customHeight="1">
      <c r="A21" s="11" t="s">
        <v>17</v>
      </c>
      <c r="B21" s="182"/>
      <c r="C21" s="2"/>
      <c r="D21" s="2"/>
      <c r="E21" s="8"/>
      <c r="F21" s="2"/>
      <c r="G21" s="2"/>
      <c r="H21" s="2"/>
      <c r="I21" s="4"/>
      <c r="J21" s="7"/>
      <c r="K21" s="26"/>
      <c r="L21" s="209"/>
      <c r="M21" s="4"/>
      <c r="N21" s="23"/>
      <c r="O21" s="196"/>
      <c r="P21" s="216"/>
      <c r="Q21" s="16"/>
      <c r="R21" s="21"/>
    </row>
    <row r="22" spans="1:18" ht="12.75" customHeight="1">
      <c r="A22" s="11" t="s">
        <v>18</v>
      </c>
      <c r="B22" s="183" t="s">
        <v>32</v>
      </c>
      <c r="C22" s="164" t="s">
        <v>84</v>
      </c>
      <c r="D22" s="2"/>
      <c r="E22" s="2"/>
      <c r="F22" s="2"/>
      <c r="G22" s="2"/>
      <c r="H22" s="2"/>
      <c r="I22" s="4"/>
      <c r="J22" s="186" t="s">
        <v>113</v>
      </c>
      <c r="K22" s="26"/>
      <c r="L22" s="209"/>
      <c r="M22" s="4"/>
      <c r="N22" s="23"/>
      <c r="O22" s="3"/>
      <c r="P22" s="216"/>
      <c r="Q22" s="16"/>
      <c r="R22" s="21"/>
    </row>
    <row r="23" spans="1:18" ht="12.75" customHeight="1">
      <c r="A23" s="11" t="s">
        <v>19</v>
      </c>
      <c r="B23" s="184"/>
      <c r="C23" s="165"/>
      <c r="D23" s="2"/>
      <c r="E23" s="2"/>
      <c r="F23" s="2"/>
      <c r="G23" s="2"/>
      <c r="H23" s="2"/>
      <c r="I23" s="4"/>
      <c r="J23" s="187"/>
      <c r="K23" s="26"/>
      <c r="L23" s="209"/>
      <c r="M23" s="4"/>
      <c r="N23" s="23"/>
      <c r="O23" s="3"/>
      <c r="P23" s="216"/>
      <c r="Q23" s="16"/>
      <c r="R23" s="21"/>
    </row>
    <row r="24" spans="1:18" ht="12.75" customHeight="1">
      <c r="A24" s="11" t="s">
        <v>20</v>
      </c>
      <c r="B24" s="184"/>
      <c r="C24" s="165"/>
      <c r="D24" s="2"/>
      <c r="E24" s="2"/>
      <c r="F24" s="2"/>
      <c r="G24" s="2"/>
      <c r="H24" s="2"/>
      <c r="I24" s="4"/>
      <c r="J24" s="187"/>
      <c r="K24" s="26"/>
      <c r="L24" s="209"/>
      <c r="M24" s="4"/>
      <c r="N24" s="23"/>
      <c r="O24" s="3"/>
      <c r="P24" s="216"/>
      <c r="Q24" s="16"/>
      <c r="R24" s="21"/>
    </row>
    <row r="25" spans="1:18" ht="12.75" customHeight="1">
      <c r="A25" s="11" t="s">
        <v>21</v>
      </c>
      <c r="B25" s="185"/>
      <c r="C25" s="166"/>
      <c r="D25" s="2"/>
      <c r="E25" s="2"/>
      <c r="F25" s="2"/>
      <c r="G25" s="2"/>
      <c r="H25" s="2"/>
      <c r="I25" s="4"/>
      <c r="J25" s="188"/>
      <c r="K25" s="26"/>
      <c r="L25" s="209"/>
      <c r="M25" s="4"/>
      <c r="N25" s="23"/>
      <c r="O25" s="3"/>
      <c r="P25" s="216"/>
      <c r="Q25" s="16"/>
      <c r="R25" s="21"/>
    </row>
    <row r="26" spans="1:18" ht="12.75" customHeight="1">
      <c r="A26" s="11" t="s">
        <v>22</v>
      </c>
      <c r="B26" s="7"/>
      <c r="C26" s="167" t="s">
        <v>33</v>
      </c>
      <c r="D26" s="164" t="s">
        <v>145</v>
      </c>
      <c r="E26" s="2"/>
      <c r="F26" s="2"/>
      <c r="G26" s="2"/>
      <c r="H26" s="2"/>
      <c r="I26" s="4"/>
      <c r="J26" s="170" t="s">
        <v>36</v>
      </c>
      <c r="K26" s="26"/>
      <c r="L26" s="209"/>
      <c r="M26" s="4"/>
      <c r="N26" s="23"/>
      <c r="O26" s="3"/>
      <c r="P26" s="216"/>
      <c r="Q26" s="16"/>
      <c r="R26" s="21"/>
    </row>
    <row r="27" spans="1:18" ht="12.75" customHeight="1">
      <c r="A27" s="11" t="s">
        <v>23</v>
      </c>
      <c r="B27" s="7"/>
      <c r="C27" s="168"/>
      <c r="D27" s="165"/>
      <c r="E27" s="2"/>
      <c r="F27" s="2"/>
      <c r="G27" s="2"/>
      <c r="H27" s="2"/>
      <c r="I27" s="4"/>
      <c r="J27" s="170"/>
      <c r="K27" s="26"/>
      <c r="L27" s="209"/>
      <c r="M27" s="4"/>
      <c r="N27" s="23"/>
      <c r="O27" s="3"/>
      <c r="P27" s="216"/>
      <c r="Q27" s="16"/>
      <c r="R27" s="21"/>
    </row>
    <row r="28" spans="1:18" ht="12.75" customHeight="1">
      <c r="A28" s="11" t="s">
        <v>24</v>
      </c>
      <c r="B28" s="7"/>
      <c r="C28" s="168"/>
      <c r="D28" s="165"/>
      <c r="E28" s="2"/>
      <c r="F28" s="2"/>
      <c r="G28" s="2"/>
      <c r="H28" s="2"/>
      <c r="I28" s="4"/>
      <c r="J28" s="170"/>
      <c r="K28" s="26"/>
      <c r="L28" s="209"/>
      <c r="M28" s="4"/>
      <c r="N28" s="23"/>
      <c r="O28" s="3"/>
      <c r="P28" s="216"/>
      <c r="Q28" s="16"/>
      <c r="R28" s="21"/>
    </row>
    <row r="29" spans="1:18" ht="12.75" customHeight="1">
      <c r="A29" s="11" t="s">
        <v>25</v>
      </c>
      <c r="B29" s="7"/>
      <c r="C29" s="169"/>
      <c r="D29" s="166"/>
      <c r="E29" s="2"/>
      <c r="F29" s="2"/>
      <c r="G29" s="2"/>
      <c r="H29" s="2"/>
      <c r="I29" s="4"/>
      <c r="J29" s="170"/>
      <c r="K29" s="26"/>
      <c r="L29" s="209"/>
      <c r="M29" s="4"/>
      <c r="N29" s="23"/>
      <c r="O29" s="3"/>
      <c r="P29" s="217"/>
      <c r="Q29" s="16"/>
      <c r="R29" s="21"/>
    </row>
    <row r="30" spans="1:18" ht="12.75" customHeight="1">
      <c r="A30" s="11" t="s">
        <v>26</v>
      </c>
      <c r="B30" s="3"/>
      <c r="C30" s="2"/>
      <c r="D30" s="167" t="s">
        <v>32</v>
      </c>
      <c r="E30" s="164" t="s">
        <v>85</v>
      </c>
      <c r="F30" s="2"/>
      <c r="G30" s="2"/>
      <c r="H30" s="2"/>
      <c r="I30" s="4"/>
      <c r="J30" s="7"/>
      <c r="K30" s="26"/>
      <c r="L30" s="225" t="s">
        <v>118</v>
      </c>
      <c r="M30" s="220" t="s">
        <v>117</v>
      </c>
      <c r="N30" s="205" t="s">
        <v>114</v>
      </c>
      <c r="O30" s="3"/>
      <c r="P30" s="170" t="s">
        <v>33</v>
      </c>
      <c r="Q30" s="215" t="s">
        <v>78</v>
      </c>
      <c r="R30" s="21"/>
    </row>
    <row r="31" spans="1:18" ht="12.75" customHeight="1">
      <c r="A31" s="11" t="s">
        <v>27</v>
      </c>
      <c r="B31" s="3"/>
      <c r="C31" s="2"/>
      <c r="D31" s="168"/>
      <c r="E31" s="165"/>
      <c r="F31" s="2"/>
      <c r="G31" s="2"/>
      <c r="H31" s="2"/>
      <c r="I31" s="4"/>
      <c r="J31" s="7"/>
      <c r="K31" s="26"/>
      <c r="L31" s="226"/>
      <c r="M31" s="221"/>
      <c r="N31" s="206"/>
      <c r="O31" s="3"/>
      <c r="P31" s="170"/>
      <c r="Q31" s="216"/>
      <c r="R31" s="21"/>
    </row>
    <row r="32" spans="1:18" ht="12.75" customHeight="1">
      <c r="A32" s="11" t="s">
        <v>28</v>
      </c>
      <c r="B32" s="3"/>
      <c r="C32" s="2"/>
      <c r="D32" s="168"/>
      <c r="E32" s="165"/>
      <c r="F32" s="2"/>
      <c r="G32" s="2"/>
      <c r="H32" s="2"/>
      <c r="I32" s="4"/>
      <c r="J32" s="7"/>
      <c r="K32" s="26"/>
      <c r="L32" s="226"/>
      <c r="M32" s="221"/>
      <c r="N32" s="206"/>
      <c r="O32" s="3"/>
      <c r="P32" s="170"/>
      <c r="Q32" s="216"/>
      <c r="R32" s="21"/>
    </row>
    <row r="33" spans="1:18" ht="12.75" customHeight="1">
      <c r="A33" s="11" t="s">
        <v>29</v>
      </c>
      <c r="B33" s="3"/>
      <c r="C33" s="2"/>
      <c r="D33" s="169"/>
      <c r="E33" s="166"/>
      <c r="F33" s="2"/>
      <c r="G33" s="2"/>
      <c r="H33" s="2"/>
      <c r="I33" s="4"/>
      <c r="J33" s="7"/>
      <c r="K33" s="26"/>
      <c r="L33" s="227"/>
      <c r="M33" s="221"/>
      <c r="N33" s="206"/>
      <c r="O33" s="3"/>
      <c r="P33" s="170"/>
      <c r="Q33" s="216"/>
      <c r="R33" s="21"/>
    </row>
    <row r="34" spans="1:18" ht="12.75" customHeight="1">
      <c r="A34" s="11" t="s">
        <v>30</v>
      </c>
      <c r="B34" s="3"/>
      <c r="C34" s="2"/>
      <c r="D34" s="8"/>
      <c r="E34" s="167" t="s">
        <v>35</v>
      </c>
      <c r="F34" s="164" t="s">
        <v>86</v>
      </c>
      <c r="G34" s="2"/>
      <c r="H34" s="2"/>
      <c r="I34" s="4"/>
      <c r="J34" s="7"/>
      <c r="K34" s="26"/>
      <c r="L34" s="3"/>
      <c r="M34" s="221"/>
      <c r="N34" s="206"/>
      <c r="O34" s="3"/>
      <c r="P34" s="2"/>
      <c r="Q34" s="216"/>
      <c r="R34" s="21"/>
    </row>
    <row r="35" spans="1:19" ht="12.75" customHeight="1">
      <c r="A35" s="11" t="s">
        <v>31</v>
      </c>
      <c r="B35" s="3"/>
      <c r="C35" s="2"/>
      <c r="D35" s="8"/>
      <c r="E35" s="168"/>
      <c r="F35" s="165"/>
      <c r="G35" s="2"/>
      <c r="H35" s="2"/>
      <c r="I35" s="4"/>
      <c r="J35" s="7"/>
      <c r="K35" s="26"/>
      <c r="L35" s="3"/>
      <c r="M35" s="221"/>
      <c r="N35" s="206"/>
      <c r="O35" s="3"/>
      <c r="P35" s="2"/>
      <c r="Q35" s="216"/>
      <c r="R35" s="21"/>
      <c r="S35" s="19"/>
    </row>
    <row r="36" spans="1:19" ht="12.75" customHeight="1">
      <c r="A36" s="11" t="s">
        <v>41</v>
      </c>
      <c r="B36" s="3"/>
      <c r="C36" s="2"/>
      <c r="D36" s="8"/>
      <c r="E36" s="168"/>
      <c r="F36" s="165"/>
      <c r="G36" s="171" t="s">
        <v>146</v>
      </c>
      <c r="H36" s="2"/>
      <c r="I36" s="4"/>
      <c r="J36" s="7"/>
      <c r="K36" s="228" t="s">
        <v>148</v>
      </c>
      <c r="L36" s="58"/>
      <c r="M36" s="221"/>
      <c r="N36" s="206"/>
      <c r="O36" s="3"/>
      <c r="P36" s="2"/>
      <c r="Q36" s="216"/>
      <c r="R36" s="21"/>
      <c r="S36" s="19"/>
    </row>
    <row r="37" spans="1:19" ht="12.75" customHeight="1">
      <c r="A37" s="11" t="s">
        <v>42</v>
      </c>
      <c r="B37" s="3"/>
      <c r="C37" s="2"/>
      <c r="D37" s="8"/>
      <c r="E37" s="169"/>
      <c r="F37" s="166"/>
      <c r="G37" s="172"/>
      <c r="H37" s="2"/>
      <c r="I37" s="4"/>
      <c r="J37" s="7"/>
      <c r="K37" s="229"/>
      <c r="L37" s="58"/>
      <c r="M37" s="221"/>
      <c r="N37" s="206"/>
      <c r="O37" s="3"/>
      <c r="P37" s="2"/>
      <c r="Q37" s="216"/>
      <c r="R37" s="21"/>
      <c r="S37" s="19"/>
    </row>
    <row r="38" spans="1:19" ht="12.75" customHeight="1">
      <c r="A38" s="11" t="s">
        <v>43</v>
      </c>
      <c r="B38" s="3"/>
      <c r="C38" s="2"/>
      <c r="D38" s="2"/>
      <c r="E38" s="28"/>
      <c r="F38" s="167" t="s">
        <v>55</v>
      </c>
      <c r="G38" s="172"/>
      <c r="H38" s="2"/>
      <c r="I38" s="4"/>
      <c r="J38" s="7"/>
      <c r="K38" s="229"/>
      <c r="L38" s="58"/>
      <c r="M38" s="221"/>
      <c r="N38" s="206"/>
      <c r="O38" s="3"/>
      <c r="P38" s="2"/>
      <c r="Q38" s="216"/>
      <c r="R38" s="21"/>
      <c r="S38" s="19"/>
    </row>
    <row r="39" spans="1:19" ht="12.75" customHeight="1">
      <c r="A39" s="11" t="s">
        <v>44</v>
      </c>
      <c r="B39" s="3"/>
      <c r="C39" s="2"/>
      <c r="D39" s="2"/>
      <c r="E39" s="8"/>
      <c r="F39" s="168"/>
      <c r="G39" s="173"/>
      <c r="H39" s="2"/>
      <c r="I39" s="4"/>
      <c r="J39" s="7"/>
      <c r="K39" s="230"/>
      <c r="L39" s="58"/>
      <c r="M39" s="221"/>
      <c r="N39" s="206"/>
      <c r="O39" s="3"/>
      <c r="P39" s="2"/>
      <c r="Q39" s="216"/>
      <c r="R39" s="21"/>
      <c r="S39" s="19"/>
    </row>
    <row r="40" spans="1:19" ht="12.75" customHeight="1">
      <c r="A40" s="11" t="s">
        <v>45</v>
      </c>
      <c r="B40" s="3"/>
      <c r="C40" s="2"/>
      <c r="D40" s="2"/>
      <c r="E40" s="8"/>
      <c r="F40" s="168"/>
      <c r="G40" s="167" t="s">
        <v>33</v>
      </c>
      <c r="H40" s="2"/>
      <c r="I40" s="4"/>
      <c r="J40" s="7"/>
      <c r="K40" s="231" t="s">
        <v>74</v>
      </c>
      <c r="L40" s="58"/>
      <c r="M40" s="221"/>
      <c r="N40" s="206"/>
      <c r="O40" s="3"/>
      <c r="P40" s="2"/>
      <c r="Q40" s="216"/>
      <c r="R40" s="21"/>
      <c r="S40" s="19"/>
    </row>
    <row r="41" spans="1:19" ht="12.75" customHeight="1">
      <c r="A41" s="11" t="s">
        <v>46</v>
      </c>
      <c r="B41" s="3"/>
      <c r="C41" s="2"/>
      <c r="D41" s="2"/>
      <c r="E41" s="8"/>
      <c r="F41" s="169"/>
      <c r="G41" s="168"/>
      <c r="H41" s="2"/>
      <c r="I41" s="4"/>
      <c r="J41" s="7"/>
      <c r="K41" s="232"/>
      <c r="L41" s="58"/>
      <c r="M41" s="221"/>
      <c r="N41" s="207"/>
      <c r="O41" s="3"/>
      <c r="P41" s="2"/>
      <c r="Q41" s="217"/>
      <c r="R41" s="21"/>
      <c r="S41" s="19"/>
    </row>
    <row r="42" spans="1:19" ht="12.75" customHeight="1">
      <c r="A42" s="11" t="s">
        <v>47</v>
      </c>
      <c r="B42" s="3"/>
      <c r="C42" s="2"/>
      <c r="D42" s="2"/>
      <c r="E42" s="2"/>
      <c r="F42" s="8"/>
      <c r="G42" s="168"/>
      <c r="I42" s="4"/>
      <c r="J42" s="7"/>
      <c r="K42" s="232"/>
      <c r="L42" s="23"/>
      <c r="M42" s="222" t="s">
        <v>119</v>
      </c>
      <c r="N42" s="189" t="s">
        <v>115</v>
      </c>
      <c r="O42" s="3"/>
      <c r="P42" s="2"/>
      <c r="Q42" s="170" t="s">
        <v>34</v>
      </c>
      <c r="R42" s="210" t="s">
        <v>81</v>
      </c>
      <c r="S42" s="19"/>
    </row>
    <row r="43" spans="1:19" ht="12.75" customHeight="1">
      <c r="A43" s="11" t="s">
        <v>48</v>
      </c>
      <c r="B43" s="3"/>
      <c r="C43" s="2"/>
      <c r="D43" s="2"/>
      <c r="E43" s="2"/>
      <c r="F43" s="8"/>
      <c r="G43" s="169"/>
      <c r="I43" s="4"/>
      <c r="J43" s="7"/>
      <c r="K43" s="233"/>
      <c r="L43" s="23"/>
      <c r="M43" s="223"/>
      <c r="N43" s="189"/>
      <c r="O43" s="3"/>
      <c r="P43" s="2"/>
      <c r="Q43" s="170"/>
      <c r="R43" s="211"/>
      <c r="S43" s="19"/>
    </row>
    <row r="44" spans="1:19" ht="12.75" customHeight="1">
      <c r="A44" s="11" t="s">
        <v>49</v>
      </c>
      <c r="B44" s="3"/>
      <c r="C44" s="2"/>
      <c r="D44" s="2"/>
      <c r="E44" s="2"/>
      <c r="F44" s="8"/>
      <c r="G44" s="8"/>
      <c r="H44" s="171" t="s">
        <v>147</v>
      </c>
      <c r="I44" s="4"/>
      <c r="J44" s="7"/>
      <c r="K44" s="26"/>
      <c r="L44" s="7"/>
      <c r="M44" s="223"/>
      <c r="N44" s="189"/>
      <c r="O44" s="3"/>
      <c r="P44" s="2"/>
      <c r="Q44" s="170"/>
      <c r="R44" s="211"/>
      <c r="S44" s="19"/>
    </row>
    <row r="45" spans="1:19" ht="12.75" customHeight="1">
      <c r="A45" s="11" t="s">
        <v>39</v>
      </c>
      <c r="B45" s="3"/>
      <c r="C45" s="2"/>
      <c r="D45" s="2"/>
      <c r="E45" s="2"/>
      <c r="F45" s="8"/>
      <c r="G45" s="8"/>
      <c r="H45" s="172"/>
      <c r="I45" s="4"/>
      <c r="J45" s="7"/>
      <c r="K45" s="26"/>
      <c r="L45" s="7"/>
      <c r="M45" s="224"/>
      <c r="N45" s="189"/>
      <c r="O45" s="3"/>
      <c r="P45" s="2"/>
      <c r="Q45" s="170"/>
      <c r="R45" s="211"/>
      <c r="S45" s="19"/>
    </row>
    <row r="46" spans="1:19" ht="12.75" customHeight="1">
      <c r="A46" s="11" t="s">
        <v>40</v>
      </c>
      <c r="B46" s="3"/>
      <c r="C46" s="2"/>
      <c r="D46" s="2"/>
      <c r="E46" s="2"/>
      <c r="F46" s="2"/>
      <c r="G46" s="8"/>
      <c r="H46" s="172"/>
      <c r="I46" s="4"/>
      <c r="J46" s="7"/>
      <c r="K46" s="26"/>
      <c r="L46" s="3"/>
      <c r="M46" s="4"/>
      <c r="N46" s="23"/>
      <c r="O46" s="3"/>
      <c r="P46" s="2"/>
      <c r="Q46" s="2"/>
      <c r="R46" s="211"/>
      <c r="S46" s="19"/>
    </row>
    <row r="47" spans="1:19" ht="12.75" customHeight="1">
      <c r="A47" s="11" t="s">
        <v>50</v>
      </c>
      <c r="B47" s="3"/>
      <c r="C47" s="2"/>
      <c r="D47" s="2"/>
      <c r="E47" s="2"/>
      <c r="F47" s="2"/>
      <c r="G47" s="8"/>
      <c r="H47" s="173"/>
      <c r="I47" s="4"/>
      <c r="J47" s="7"/>
      <c r="K47" s="26"/>
      <c r="L47" s="3"/>
      <c r="M47" s="4"/>
      <c r="N47" s="23"/>
      <c r="O47" s="3"/>
      <c r="P47" s="2"/>
      <c r="Q47" s="2"/>
      <c r="R47" s="211"/>
      <c r="S47" s="19"/>
    </row>
    <row r="48" spans="1:19" ht="12.75" customHeight="1">
      <c r="A48" s="11" t="s">
        <v>51</v>
      </c>
      <c r="B48" s="3"/>
      <c r="C48" s="2"/>
      <c r="D48" s="2"/>
      <c r="E48" s="2"/>
      <c r="F48" s="2"/>
      <c r="G48" s="8"/>
      <c r="H48" s="167" t="s">
        <v>34</v>
      </c>
      <c r="I48" s="4"/>
      <c r="J48" s="7"/>
      <c r="K48" s="26"/>
      <c r="L48" s="3"/>
      <c r="M48" s="4"/>
      <c r="N48" s="23"/>
      <c r="O48" s="3"/>
      <c r="P48" s="2"/>
      <c r="Q48" s="2"/>
      <c r="R48" s="211"/>
      <c r="S48" s="19"/>
    </row>
    <row r="49" spans="1:19" ht="12.75" customHeight="1">
      <c r="A49" s="11" t="s">
        <v>52</v>
      </c>
      <c r="B49" s="3"/>
      <c r="C49" s="2"/>
      <c r="D49" s="2"/>
      <c r="E49" s="2"/>
      <c r="F49" s="2"/>
      <c r="G49" s="8"/>
      <c r="H49" s="168"/>
      <c r="I49" s="4"/>
      <c r="J49" s="7"/>
      <c r="K49" s="26"/>
      <c r="L49" s="3"/>
      <c r="M49" s="4"/>
      <c r="N49" s="23"/>
      <c r="O49" s="3"/>
      <c r="P49" s="2"/>
      <c r="Q49" s="2"/>
      <c r="R49" s="212"/>
      <c r="S49" s="19"/>
    </row>
    <row r="50" spans="1:18" ht="12.75" customHeight="1">
      <c r="A50" s="11" t="s">
        <v>53</v>
      </c>
      <c r="B50" s="3"/>
      <c r="C50" s="2"/>
      <c r="D50" s="2"/>
      <c r="E50" s="2"/>
      <c r="F50" s="2"/>
      <c r="G50" s="2"/>
      <c r="H50" s="168"/>
      <c r="I50" s="4"/>
      <c r="J50" s="7"/>
      <c r="K50" s="26"/>
      <c r="L50" s="3"/>
      <c r="M50" s="4"/>
      <c r="N50" s="23"/>
      <c r="O50" s="3"/>
      <c r="P50" s="2"/>
      <c r="Q50" s="2"/>
      <c r="R50" s="213" t="s">
        <v>35</v>
      </c>
    </row>
    <row r="51" spans="1:18" ht="12.75" customHeight="1">
      <c r="A51" s="11" t="s">
        <v>54</v>
      </c>
      <c r="B51" s="3"/>
      <c r="C51" s="2"/>
      <c r="D51" s="2"/>
      <c r="E51" s="2"/>
      <c r="F51" s="2"/>
      <c r="G51" s="2"/>
      <c r="H51" s="169"/>
      <c r="I51" s="4"/>
      <c r="J51" s="7"/>
      <c r="K51" s="26"/>
      <c r="L51" s="3"/>
      <c r="M51" s="4"/>
      <c r="N51" s="23"/>
      <c r="O51" s="3"/>
      <c r="P51" s="2"/>
      <c r="Q51" s="2"/>
      <c r="R51" s="213"/>
    </row>
    <row r="52" spans="1:18" ht="12.75" customHeight="1">
      <c r="A52" s="11" t="s">
        <v>56</v>
      </c>
      <c r="B52" s="3"/>
      <c r="C52" s="2"/>
      <c r="D52" s="2"/>
      <c r="E52" s="2"/>
      <c r="F52" s="2"/>
      <c r="G52" s="2"/>
      <c r="H52" s="8"/>
      <c r="I52" s="4"/>
      <c r="J52" s="7"/>
      <c r="K52" s="26"/>
      <c r="L52" s="3"/>
      <c r="M52" s="4"/>
      <c r="N52" s="23"/>
      <c r="O52" s="3"/>
      <c r="P52" s="2"/>
      <c r="Q52" s="2"/>
      <c r="R52" s="213"/>
    </row>
    <row r="53" spans="1:18" ht="12.75" customHeight="1" thickBot="1">
      <c r="A53" s="12" t="s">
        <v>57</v>
      </c>
      <c r="B53" s="5"/>
      <c r="C53" s="6"/>
      <c r="D53" s="6"/>
      <c r="E53" s="6"/>
      <c r="F53" s="6"/>
      <c r="G53" s="6"/>
      <c r="H53" s="20"/>
      <c r="I53" s="34"/>
      <c r="J53" s="45"/>
      <c r="K53" s="27"/>
      <c r="L53" s="5"/>
      <c r="M53" s="34"/>
      <c r="N53" s="24"/>
      <c r="O53" s="5"/>
      <c r="P53" s="6"/>
      <c r="Q53" s="6"/>
      <c r="R53" s="214"/>
    </row>
    <row r="55" spans="1:18" ht="12.75">
      <c r="A55" s="51" t="s">
        <v>120</v>
      </c>
      <c r="B55" s="52" t="s">
        <v>87</v>
      </c>
      <c r="C55" s="52" t="s">
        <v>87</v>
      </c>
      <c r="D55" s="52" t="s">
        <v>149</v>
      </c>
      <c r="E55" s="52" t="s">
        <v>87</v>
      </c>
      <c r="F55" s="52" t="s">
        <v>87</v>
      </c>
      <c r="G55" s="52" t="s">
        <v>150</v>
      </c>
      <c r="H55" s="52" t="s">
        <v>151</v>
      </c>
      <c r="I55" s="2"/>
      <c r="J55" s="16" t="s">
        <v>122</v>
      </c>
      <c r="K55" s="52" t="s">
        <v>128</v>
      </c>
      <c r="L55" s="16" t="s">
        <v>124</v>
      </c>
      <c r="M55" s="16" t="s">
        <v>124</v>
      </c>
      <c r="N55" s="16" t="s">
        <v>126</v>
      </c>
      <c r="O55" s="16" t="s">
        <v>130</v>
      </c>
      <c r="P55" s="16" t="s">
        <v>131</v>
      </c>
      <c r="Q55" s="16" t="s">
        <v>131</v>
      </c>
      <c r="R55" s="16" t="s">
        <v>132</v>
      </c>
    </row>
    <row r="56" spans="1:18" ht="12.75">
      <c r="A56" s="51" t="s">
        <v>121</v>
      </c>
      <c r="B56" s="52" t="s">
        <v>88</v>
      </c>
      <c r="C56" s="52" t="s">
        <v>88</v>
      </c>
      <c r="D56" s="52" t="s">
        <v>154</v>
      </c>
      <c r="E56" s="52" t="s">
        <v>88</v>
      </c>
      <c r="F56" s="52" t="s">
        <v>88</v>
      </c>
      <c r="G56" s="52" t="s">
        <v>153</v>
      </c>
      <c r="H56" s="52" t="s">
        <v>152</v>
      </c>
      <c r="I56" s="2"/>
      <c r="J56" s="16" t="s">
        <v>123</v>
      </c>
      <c r="K56" s="52" t="s">
        <v>129</v>
      </c>
      <c r="L56" s="16" t="s">
        <v>125</v>
      </c>
      <c r="M56" s="16" t="s">
        <v>125</v>
      </c>
      <c r="N56" s="16" t="s">
        <v>127</v>
      </c>
      <c r="O56" s="16" t="s">
        <v>133</v>
      </c>
      <c r="P56" s="16" t="s">
        <v>134</v>
      </c>
      <c r="Q56" s="16" t="s">
        <v>134</v>
      </c>
      <c r="R56" s="16" t="s">
        <v>135</v>
      </c>
    </row>
    <row r="58" ht="12.75" hidden="1">
      <c r="A58" s="48"/>
    </row>
    <row r="59" ht="12.75" hidden="1"/>
    <row r="60" ht="12.75" hidden="1"/>
    <row r="61" ht="12.75" hidden="1"/>
    <row r="62" ht="12.75" hidden="1">
      <c r="B62" t="s">
        <v>141</v>
      </c>
    </row>
    <row r="63" spans="1:8" ht="12.75" hidden="1">
      <c r="A63" s="9" t="s">
        <v>37</v>
      </c>
      <c r="C63" s="1" t="s">
        <v>87</v>
      </c>
      <c r="D63" t="s">
        <v>58</v>
      </c>
      <c r="E63" t="s">
        <v>38</v>
      </c>
      <c r="F63" s="17">
        <v>0.4</v>
      </c>
      <c r="G63" s="1" t="s">
        <v>88</v>
      </c>
      <c r="H63" t="s">
        <v>65</v>
      </c>
    </row>
    <row r="64" spans="2:9" ht="12.75" hidden="1">
      <c r="B64" s="18" t="s">
        <v>89</v>
      </c>
      <c r="C64" s="1" t="s">
        <v>87</v>
      </c>
      <c r="D64" t="s">
        <v>59</v>
      </c>
      <c r="F64" s="1" t="s">
        <v>90</v>
      </c>
      <c r="G64" s="1" t="s">
        <v>91</v>
      </c>
      <c r="H64" t="s">
        <v>66</v>
      </c>
      <c r="I64" t="s">
        <v>98</v>
      </c>
    </row>
    <row r="65" spans="3:8" ht="12.75" hidden="1">
      <c r="C65" s="1" t="s">
        <v>87</v>
      </c>
      <c r="D65" t="s">
        <v>60</v>
      </c>
      <c r="F65" s="17">
        <v>0.4</v>
      </c>
      <c r="G65" s="1" t="s">
        <v>88</v>
      </c>
      <c r="H65" t="s">
        <v>67</v>
      </c>
    </row>
    <row r="66" spans="2:8" ht="12.75" hidden="1">
      <c r="B66" s="18" t="s">
        <v>92</v>
      </c>
      <c r="C66" s="1" t="s">
        <v>87</v>
      </c>
      <c r="D66" t="s">
        <v>61</v>
      </c>
      <c r="F66" s="17">
        <v>0.4</v>
      </c>
      <c r="G66" s="1" t="s">
        <v>88</v>
      </c>
      <c r="H66" t="s">
        <v>68</v>
      </c>
    </row>
    <row r="67" spans="2:9" ht="12.75" hidden="1">
      <c r="B67" s="18"/>
      <c r="C67" s="1" t="s">
        <v>87</v>
      </c>
      <c r="D67" t="s">
        <v>62</v>
      </c>
      <c r="F67" s="1" t="s">
        <v>90</v>
      </c>
      <c r="G67" s="1" t="s">
        <v>93</v>
      </c>
      <c r="H67" t="s">
        <v>69</v>
      </c>
      <c r="I67" t="s">
        <v>99</v>
      </c>
    </row>
    <row r="68" spans="3:9" ht="12.75" hidden="1">
      <c r="C68" s="1" t="s">
        <v>94</v>
      </c>
      <c r="D68" t="s">
        <v>63</v>
      </c>
      <c r="F68" s="1" t="s">
        <v>90</v>
      </c>
      <c r="G68" s="1" t="s">
        <v>95</v>
      </c>
      <c r="H68" t="s">
        <v>70</v>
      </c>
      <c r="I68" t="s">
        <v>75</v>
      </c>
    </row>
    <row r="69" spans="3:8" ht="12.75" hidden="1">
      <c r="C69" s="1" t="s">
        <v>96</v>
      </c>
      <c r="D69" t="s">
        <v>64</v>
      </c>
      <c r="F69" s="17">
        <v>0.4</v>
      </c>
      <c r="G69" s="1" t="s">
        <v>97</v>
      </c>
      <c r="H69" t="s">
        <v>71</v>
      </c>
    </row>
    <row r="70" spans="3:7" ht="12.75" hidden="1">
      <c r="C70" s="1"/>
      <c r="F70" s="17"/>
      <c r="G70" s="1"/>
    </row>
    <row r="71" ht="12.75" hidden="1"/>
    <row r="72" spans="2:5" ht="12.75" hidden="1">
      <c r="B72" s="174" t="s">
        <v>80</v>
      </c>
      <c r="C72" s="163" t="s">
        <v>82</v>
      </c>
      <c r="D72" s="163"/>
      <c r="E72" s="163"/>
    </row>
    <row r="73" spans="2:7" ht="12.75" hidden="1">
      <c r="B73" s="175"/>
      <c r="C73" s="197" t="s">
        <v>79</v>
      </c>
      <c r="D73" s="177" t="s">
        <v>72</v>
      </c>
      <c r="E73" s="178"/>
      <c r="F73" s="16" t="s">
        <v>73</v>
      </c>
      <c r="G73" s="16" t="s">
        <v>72</v>
      </c>
    </row>
    <row r="74" spans="2:7" ht="12.75" hidden="1">
      <c r="B74" s="176"/>
      <c r="C74" s="198"/>
      <c r="D74" s="32">
        <v>0.4</v>
      </c>
      <c r="E74" s="33">
        <v>0.925</v>
      </c>
      <c r="F74" s="16"/>
      <c r="G74" s="16"/>
    </row>
    <row r="75" spans="2:7" ht="12.75" hidden="1">
      <c r="B75" s="16">
        <v>2011</v>
      </c>
      <c r="C75" s="37">
        <v>0</v>
      </c>
      <c r="D75" s="38">
        <f>C75*0.4</f>
        <v>0</v>
      </c>
      <c r="E75" s="38">
        <f>C75*0.925</f>
        <v>0</v>
      </c>
      <c r="F75" s="37">
        <v>0.7</v>
      </c>
      <c r="G75" s="35">
        <v>0</v>
      </c>
    </row>
    <row r="76" spans="2:7" ht="12.75" hidden="1">
      <c r="B76" s="16">
        <v>2012</v>
      </c>
      <c r="C76" s="37">
        <v>159</v>
      </c>
      <c r="D76" s="39">
        <f>21.2*2</f>
        <v>42.4</v>
      </c>
      <c r="E76" s="39">
        <f>60*0.925</f>
        <v>55.5</v>
      </c>
      <c r="F76" s="37">
        <v>65.2</v>
      </c>
      <c r="G76" s="36">
        <f>42*0.925+0.7*0.925</f>
        <v>39.4975</v>
      </c>
    </row>
    <row r="77" spans="2:7" ht="12.75" hidden="1">
      <c r="B77" s="16">
        <v>2013</v>
      </c>
      <c r="C77" s="37">
        <v>153</v>
      </c>
      <c r="D77" s="39">
        <f>21.2*3</f>
        <v>63.599999999999994</v>
      </c>
      <c r="E77" s="39">
        <f>84*0.925</f>
        <v>77.7</v>
      </c>
      <c r="F77" s="37">
        <v>85.2</v>
      </c>
      <c r="G77" s="36">
        <f>F77*0.925</f>
        <v>78.81</v>
      </c>
    </row>
    <row r="78" spans="2:7" ht="12.75" hidden="1">
      <c r="B78" s="16">
        <v>2014</v>
      </c>
      <c r="C78" s="37">
        <f>50</f>
        <v>50</v>
      </c>
      <c r="D78" s="39">
        <f>25*0.4+50*0.4</f>
        <v>30</v>
      </c>
      <c r="E78" s="39">
        <f>22*0.925</f>
        <v>20.35</v>
      </c>
      <c r="F78" s="37">
        <v>0.9</v>
      </c>
      <c r="G78" s="36">
        <f>F78*0.925</f>
        <v>0.8325</v>
      </c>
    </row>
    <row r="79" ht="12.75" hidden="1"/>
    <row r="80" ht="12.75" hidden="1">
      <c r="C80" s="40" t="s">
        <v>100</v>
      </c>
    </row>
    <row r="81" spans="3:5" ht="12.75" hidden="1">
      <c r="C81" s="163" t="s">
        <v>137</v>
      </c>
      <c r="D81" s="163"/>
      <c r="E81" s="163"/>
    </row>
    <row r="82" spans="2:6" ht="12.75" hidden="1">
      <c r="B82" s="2" t="s">
        <v>136</v>
      </c>
      <c r="C82" s="49" t="s">
        <v>138</v>
      </c>
      <c r="D82" s="49" t="s">
        <v>139</v>
      </c>
      <c r="E82" s="49" t="s">
        <v>140</v>
      </c>
      <c r="F82" s="53" t="s">
        <v>142</v>
      </c>
    </row>
    <row r="83" spans="2:6" ht="12.75" hidden="1">
      <c r="B83" s="2">
        <v>2011</v>
      </c>
      <c r="C83" s="50">
        <f>1400</f>
        <v>1400</v>
      </c>
      <c r="D83" s="50"/>
      <c r="E83" s="50">
        <v>6573.554000000011</v>
      </c>
      <c r="F83" s="50">
        <f>C83+E83-D83</f>
        <v>7973.554000000011</v>
      </c>
    </row>
    <row r="84" spans="2:6" ht="12.75" hidden="1">
      <c r="B84" s="2">
        <v>2012</v>
      </c>
      <c r="C84" s="50">
        <f>2500+60000+33000</f>
        <v>95500</v>
      </c>
      <c r="D84" s="50">
        <f>1295+55500</f>
        <v>56795</v>
      </c>
      <c r="E84" s="50">
        <v>14920.869428000005</v>
      </c>
      <c r="F84" s="50">
        <f aca="true" t="shared" si="0" ref="F84:F93">C84+E84-D84</f>
        <v>53625.869428000005</v>
      </c>
    </row>
    <row r="85" spans="2:6" ht="12.75" hidden="1">
      <c r="B85" s="2">
        <v>2013</v>
      </c>
      <c r="C85" s="50">
        <f>33000+18000+2500</f>
        <v>53500</v>
      </c>
      <c r="D85" s="50">
        <f>30525+2313</f>
        <v>32838</v>
      </c>
      <c r="E85" s="50">
        <v>24050.10942800001</v>
      </c>
      <c r="F85" s="50">
        <f t="shared" si="0"/>
        <v>44712.10942800001</v>
      </c>
    </row>
    <row r="86" spans="2:6" ht="12.75" hidden="1">
      <c r="B86" s="2">
        <v>2014</v>
      </c>
      <c r="C86" s="50">
        <f>1600</f>
        <v>1600</v>
      </c>
      <c r="D86" s="50">
        <f>30525+16650+2313+1480</f>
        <v>50968</v>
      </c>
      <c r="E86" s="50">
        <v>23027.357927999998</v>
      </c>
      <c r="F86" s="50">
        <f t="shared" si="0"/>
        <v>-26340.642072000002</v>
      </c>
    </row>
    <row r="87" spans="2:6" ht="12.75" hidden="1">
      <c r="B87" s="2">
        <v>2015</v>
      </c>
      <c r="C87" s="50"/>
      <c r="D87" s="50"/>
      <c r="E87" s="50">
        <v>25391.950427999996</v>
      </c>
      <c r="F87" s="50">
        <f t="shared" si="0"/>
        <v>25391.950427999996</v>
      </c>
    </row>
    <row r="88" spans="2:6" ht="12.75" hidden="1">
      <c r="B88" s="2">
        <v>2016</v>
      </c>
      <c r="C88" s="50"/>
      <c r="D88" s="50"/>
      <c r="E88" s="50">
        <v>27326.179927999998</v>
      </c>
      <c r="F88" s="50">
        <f t="shared" si="0"/>
        <v>27326.179927999998</v>
      </c>
    </row>
    <row r="89" spans="2:6" ht="12.75" hidden="1">
      <c r="B89" s="2">
        <v>2017</v>
      </c>
      <c r="C89" s="50"/>
      <c r="D89" s="50"/>
      <c r="E89" s="50">
        <v>29535.81576133333</v>
      </c>
      <c r="F89" s="50">
        <f t="shared" si="0"/>
        <v>29535.81576133333</v>
      </c>
    </row>
    <row r="90" spans="2:6" ht="12.75" hidden="1">
      <c r="B90" s="2">
        <v>2018</v>
      </c>
      <c r="C90" s="50"/>
      <c r="D90" s="50"/>
      <c r="E90" s="50">
        <v>30557.996928000008</v>
      </c>
      <c r="F90" s="50">
        <f t="shared" si="0"/>
        <v>30557.996928000008</v>
      </c>
    </row>
    <row r="91" spans="2:6" ht="12.75" hidden="1">
      <c r="B91" s="2">
        <v>2019</v>
      </c>
      <c r="C91" s="50"/>
      <c r="D91" s="50"/>
      <c r="E91" s="50">
        <v>27922.353761333332</v>
      </c>
      <c r="F91" s="50">
        <f t="shared" si="0"/>
        <v>27922.353761333332</v>
      </c>
    </row>
    <row r="92" spans="2:13" ht="12.75" hidden="1">
      <c r="B92" s="2">
        <v>2020</v>
      </c>
      <c r="C92" s="50"/>
      <c r="D92" s="50"/>
      <c r="E92" s="50">
        <v>27245.373928</v>
      </c>
      <c r="F92" s="50">
        <f t="shared" si="0"/>
        <v>27245.373928</v>
      </c>
      <c r="K92" t="s">
        <v>143</v>
      </c>
      <c r="M92" t="s">
        <v>144</v>
      </c>
    </row>
    <row r="93" spans="2:6" ht="12.75" hidden="1">
      <c r="B93" s="2">
        <v>2021</v>
      </c>
      <c r="C93" s="50"/>
      <c r="D93" s="50"/>
      <c r="E93" s="50">
        <v>24770.37042800001</v>
      </c>
      <c r="F93" s="50">
        <f t="shared" si="0"/>
        <v>24770.37042800001</v>
      </c>
    </row>
    <row r="95" ht="12.75">
      <c r="F95" s="55"/>
    </row>
    <row r="98" spans="6:7" ht="12.75">
      <c r="F98" s="56"/>
      <c r="G98" s="56"/>
    </row>
    <row r="100" spans="7:8" ht="12.75">
      <c r="G100" s="56"/>
      <c r="H100" s="56"/>
    </row>
    <row r="101" ht="12.75">
      <c r="H101" s="56"/>
    </row>
  </sheetData>
  <sheetProtection/>
  <mergeCells count="43">
    <mergeCell ref="L3:M3"/>
    <mergeCell ref="L2:M2"/>
    <mergeCell ref="M30:M41"/>
    <mergeCell ref="M42:M45"/>
    <mergeCell ref="L30:L33"/>
    <mergeCell ref="K36:K39"/>
    <mergeCell ref="K40:K43"/>
    <mergeCell ref="N30:N41"/>
    <mergeCell ref="L18:L29"/>
    <mergeCell ref="R42:R49"/>
    <mergeCell ref="R50:R53"/>
    <mergeCell ref="P18:P29"/>
    <mergeCell ref="Q30:Q41"/>
    <mergeCell ref="O2:R2"/>
    <mergeCell ref="O3:R3"/>
    <mergeCell ref="Q42:Q45"/>
    <mergeCell ref="O18:O21"/>
    <mergeCell ref="P30:P33"/>
    <mergeCell ref="C73:C74"/>
    <mergeCell ref="B2:I2"/>
    <mergeCell ref="B3:I3"/>
    <mergeCell ref="F38:F41"/>
    <mergeCell ref="C26:C29"/>
    <mergeCell ref="B72:B74"/>
    <mergeCell ref="D73:E73"/>
    <mergeCell ref="O11:O17"/>
    <mergeCell ref="B18:B21"/>
    <mergeCell ref="B22:B25"/>
    <mergeCell ref="C22:C25"/>
    <mergeCell ref="E34:E37"/>
    <mergeCell ref="J22:J25"/>
    <mergeCell ref="N42:N45"/>
    <mergeCell ref="F34:F37"/>
    <mergeCell ref="C81:E81"/>
    <mergeCell ref="D26:D29"/>
    <mergeCell ref="D30:D33"/>
    <mergeCell ref="E30:E33"/>
    <mergeCell ref="J26:J29"/>
    <mergeCell ref="C72:E72"/>
    <mergeCell ref="G36:G39"/>
    <mergeCell ref="G40:G43"/>
    <mergeCell ref="H48:H51"/>
    <mergeCell ref="H44:H4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X90"/>
  <sheetViews>
    <sheetView tabSelected="1" zoomScale="70" zoomScaleNormal="70" zoomScalePageLayoutView="0" workbookViewId="0" topLeftCell="A23">
      <pane xSplit="3" topLeftCell="D1" activePane="topRight" state="frozen"/>
      <selection pane="topLeft" activeCell="A1" sqref="A1"/>
      <selection pane="topRight" activeCell="H85" sqref="H85"/>
    </sheetView>
  </sheetViews>
  <sheetFormatPr defaultColWidth="8.875" defaultRowHeight="12.75"/>
  <cols>
    <col min="1" max="1" width="11.75390625" style="59" customWidth="1"/>
    <col min="2" max="3" width="14.625" style="59" hidden="1" customWidth="1"/>
    <col min="4" max="8" width="16.75390625" style="59" customWidth="1"/>
    <col min="9" max="9" width="0.2421875" style="59" customWidth="1"/>
    <col min="10" max="19" width="14.625" style="59" customWidth="1"/>
    <col min="20" max="20" width="15.25390625" style="59" customWidth="1"/>
    <col min="21" max="22" width="15.75390625" style="59" customWidth="1"/>
    <col min="23" max="23" width="9.125" style="59" customWidth="1"/>
    <col min="24" max="16384" width="8.875" style="59" customWidth="1"/>
  </cols>
  <sheetData>
    <row r="1" ht="13.5" thickBot="1"/>
    <row r="2" spans="1:22" ht="12.75">
      <c r="A2" s="124"/>
      <c r="B2" s="269" t="s">
        <v>106</v>
      </c>
      <c r="C2" s="270"/>
      <c r="D2" s="270"/>
      <c r="E2" s="270"/>
      <c r="F2" s="270"/>
      <c r="G2" s="270"/>
      <c r="H2" s="270"/>
      <c r="I2" s="271"/>
      <c r="J2" s="241" t="s">
        <v>103</v>
      </c>
      <c r="K2" s="240"/>
      <c r="L2" s="272" t="s">
        <v>102</v>
      </c>
      <c r="M2" s="273"/>
      <c r="N2" s="273"/>
      <c r="O2" s="273"/>
      <c r="P2" s="273"/>
      <c r="Q2" s="241" t="s">
        <v>104</v>
      </c>
      <c r="R2" s="240"/>
      <c r="S2" s="241" t="s">
        <v>105</v>
      </c>
      <c r="T2" s="240"/>
      <c r="U2" s="239" t="s">
        <v>101</v>
      </c>
      <c r="V2" s="240"/>
    </row>
    <row r="3" spans="1:22" ht="53.25" customHeight="1" thickBot="1">
      <c r="A3" s="114"/>
      <c r="B3" s="202" t="s">
        <v>107</v>
      </c>
      <c r="C3" s="203"/>
      <c r="D3" s="203"/>
      <c r="E3" s="203"/>
      <c r="F3" s="203"/>
      <c r="G3" s="203"/>
      <c r="H3" s="203"/>
      <c r="I3" s="204"/>
      <c r="J3" s="218" t="s">
        <v>108</v>
      </c>
      <c r="K3" s="219"/>
      <c r="L3" s="267" t="s">
        <v>109</v>
      </c>
      <c r="M3" s="268"/>
      <c r="N3" s="268"/>
      <c r="O3" s="268"/>
      <c r="P3" s="268"/>
      <c r="Q3" s="218" t="s">
        <v>110</v>
      </c>
      <c r="R3" s="219"/>
      <c r="S3" s="242" t="s">
        <v>111</v>
      </c>
      <c r="T3" s="243"/>
      <c r="U3" s="194" t="s">
        <v>112</v>
      </c>
      <c r="V3" s="195"/>
    </row>
    <row r="4" spans="1:22" ht="12.75" customHeight="1" hidden="1">
      <c r="A4" s="61" t="s">
        <v>0</v>
      </c>
      <c r="B4" s="62"/>
      <c r="C4" s="63"/>
      <c r="D4" s="63"/>
      <c r="E4" s="63"/>
      <c r="F4" s="63"/>
      <c r="G4" s="63"/>
      <c r="H4" s="63"/>
      <c r="I4" s="64"/>
      <c r="J4" s="65"/>
      <c r="K4" s="65"/>
      <c r="L4" s="66"/>
      <c r="M4" s="65"/>
      <c r="N4" s="65"/>
      <c r="O4" s="65"/>
      <c r="P4" s="65"/>
      <c r="Q4" s="62"/>
      <c r="R4" s="128"/>
      <c r="S4" s="69"/>
      <c r="T4" s="71"/>
      <c r="U4" s="117"/>
      <c r="V4" s="67"/>
    </row>
    <row r="5" spans="1:22" ht="12.75" customHeight="1" hidden="1">
      <c r="A5" s="68" t="s">
        <v>1</v>
      </c>
      <c r="B5" s="69"/>
      <c r="C5" s="70"/>
      <c r="D5" s="70"/>
      <c r="E5" s="70"/>
      <c r="F5" s="70"/>
      <c r="G5" s="70"/>
      <c r="H5" s="70"/>
      <c r="I5" s="71"/>
      <c r="J5" s="72"/>
      <c r="K5" s="72"/>
      <c r="L5" s="73"/>
      <c r="M5" s="72"/>
      <c r="N5" s="72"/>
      <c r="O5" s="72"/>
      <c r="P5" s="72"/>
      <c r="Q5" s="69"/>
      <c r="R5" s="112"/>
      <c r="S5" s="69"/>
      <c r="T5" s="71"/>
      <c r="U5" s="78"/>
      <c r="V5" s="71"/>
    </row>
    <row r="6" spans="1:22" ht="12.75" customHeight="1" hidden="1">
      <c r="A6" s="68" t="s">
        <v>2</v>
      </c>
      <c r="B6" s="69"/>
      <c r="C6" s="70"/>
      <c r="D6" s="70"/>
      <c r="E6" s="70"/>
      <c r="F6" s="70"/>
      <c r="G6" s="70"/>
      <c r="H6" s="70"/>
      <c r="I6" s="71"/>
      <c r="J6" s="72"/>
      <c r="K6" s="72"/>
      <c r="L6" s="73"/>
      <c r="M6" s="72"/>
      <c r="N6" s="72"/>
      <c r="O6" s="72"/>
      <c r="P6" s="72"/>
      <c r="Q6" s="69"/>
      <c r="R6" s="112"/>
      <c r="S6" s="69"/>
      <c r="T6" s="71"/>
      <c r="U6" s="78"/>
      <c r="V6" s="71"/>
    </row>
    <row r="7" spans="1:22" ht="12.75" customHeight="1" hidden="1">
      <c r="A7" s="68" t="s">
        <v>3</v>
      </c>
      <c r="B7" s="69"/>
      <c r="C7" s="70"/>
      <c r="D7" s="70"/>
      <c r="E7" s="70"/>
      <c r="F7" s="70"/>
      <c r="G7" s="70"/>
      <c r="H7" s="70"/>
      <c r="I7" s="71"/>
      <c r="J7" s="72"/>
      <c r="K7" s="72"/>
      <c r="L7" s="73"/>
      <c r="M7" s="72"/>
      <c r="N7" s="72"/>
      <c r="O7" s="72"/>
      <c r="P7" s="72"/>
      <c r="Q7" s="69"/>
      <c r="R7" s="112"/>
      <c r="S7" s="69"/>
      <c r="T7" s="71"/>
      <c r="U7" s="78"/>
      <c r="V7" s="71"/>
    </row>
    <row r="8" spans="1:22" ht="12.75" customHeight="1" hidden="1">
      <c r="A8" s="68" t="s">
        <v>4</v>
      </c>
      <c r="B8" s="69"/>
      <c r="C8" s="70"/>
      <c r="D8" s="70"/>
      <c r="E8" s="70"/>
      <c r="F8" s="70"/>
      <c r="G8" s="70"/>
      <c r="H8" s="70"/>
      <c r="I8" s="71"/>
      <c r="J8" s="72"/>
      <c r="K8" s="72"/>
      <c r="L8" s="73"/>
      <c r="M8" s="72"/>
      <c r="N8" s="72"/>
      <c r="O8" s="72"/>
      <c r="P8" s="72"/>
      <c r="Q8" s="69"/>
      <c r="R8" s="112"/>
      <c r="S8" s="69"/>
      <c r="T8" s="71"/>
      <c r="U8" s="78"/>
      <c r="V8" s="71"/>
    </row>
    <row r="9" spans="1:22" ht="12.75" customHeight="1" hidden="1">
      <c r="A9" s="68" t="s">
        <v>5</v>
      </c>
      <c r="B9" s="69"/>
      <c r="C9" s="70"/>
      <c r="D9" s="70"/>
      <c r="E9" s="70"/>
      <c r="F9" s="70"/>
      <c r="G9" s="70"/>
      <c r="H9" s="70"/>
      <c r="I9" s="71"/>
      <c r="J9" s="72"/>
      <c r="K9" s="72"/>
      <c r="L9" s="73"/>
      <c r="M9" s="72"/>
      <c r="N9" s="72"/>
      <c r="O9" s="72"/>
      <c r="P9" s="72"/>
      <c r="Q9" s="69"/>
      <c r="R9" s="112"/>
      <c r="S9" s="69"/>
      <c r="T9" s="71"/>
      <c r="U9" s="78"/>
      <c r="V9" s="71"/>
    </row>
    <row r="10" spans="1:22" ht="12.75" customHeight="1" hidden="1">
      <c r="A10" s="68" t="s">
        <v>6</v>
      </c>
      <c r="B10" s="69"/>
      <c r="C10" s="70"/>
      <c r="D10" s="70"/>
      <c r="E10" s="70"/>
      <c r="F10" s="70"/>
      <c r="G10" s="70"/>
      <c r="H10" s="70"/>
      <c r="I10" s="71"/>
      <c r="J10" s="132"/>
      <c r="K10" s="132"/>
      <c r="L10" s="73"/>
      <c r="M10" s="132"/>
      <c r="N10" s="132"/>
      <c r="O10" s="132"/>
      <c r="P10" s="132"/>
      <c r="Q10" s="141"/>
      <c r="R10" s="125"/>
      <c r="S10" s="141"/>
      <c r="T10" s="115"/>
      <c r="U10" s="118"/>
      <c r="V10" s="115"/>
    </row>
    <row r="11" spans="1:22" ht="12.75" customHeight="1">
      <c r="A11" s="68" t="s">
        <v>47</v>
      </c>
      <c r="B11" s="69"/>
      <c r="C11" s="70"/>
      <c r="D11" s="70"/>
      <c r="E11" s="70"/>
      <c r="F11" s="70"/>
      <c r="G11" s="70"/>
      <c r="H11" s="70"/>
      <c r="I11" s="77"/>
      <c r="J11" s="274" t="s">
        <v>76</v>
      </c>
      <c r="K11" s="64"/>
      <c r="L11" s="74"/>
      <c r="M11" s="63"/>
      <c r="N11" s="63"/>
      <c r="O11" s="63"/>
      <c r="P11" s="140"/>
      <c r="Q11" s="280" t="s">
        <v>117</v>
      </c>
      <c r="R11" s="153"/>
      <c r="S11" s="244" t="s">
        <v>190</v>
      </c>
      <c r="T11" s="64"/>
      <c r="U11" s="234" t="s">
        <v>77</v>
      </c>
      <c r="V11" s="116"/>
    </row>
    <row r="12" spans="1:22" ht="12.75" customHeight="1">
      <c r="A12" s="68" t="s">
        <v>48</v>
      </c>
      <c r="B12" s="69"/>
      <c r="C12" s="70"/>
      <c r="D12" s="70"/>
      <c r="E12" s="70"/>
      <c r="F12" s="70"/>
      <c r="G12" s="70"/>
      <c r="H12" s="70"/>
      <c r="I12" s="77"/>
      <c r="J12" s="275"/>
      <c r="K12" s="71"/>
      <c r="L12" s="74"/>
      <c r="M12" s="70"/>
      <c r="N12" s="70"/>
      <c r="O12" s="70"/>
      <c r="P12" s="74"/>
      <c r="Q12" s="281"/>
      <c r="R12" s="77"/>
      <c r="S12" s="209"/>
      <c r="T12" s="71"/>
      <c r="U12" s="235"/>
      <c r="V12" s="76"/>
    </row>
    <row r="13" spans="1:22" ht="12.75" customHeight="1">
      <c r="A13" s="68" t="s">
        <v>49</v>
      </c>
      <c r="B13" s="69"/>
      <c r="C13" s="70"/>
      <c r="D13" s="70"/>
      <c r="E13" s="70"/>
      <c r="F13" s="70"/>
      <c r="G13" s="70"/>
      <c r="H13" s="70"/>
      <c r="I13" s="77"/>
      <c r="J13" s="275"/>
      <c r="K13" s="71"/>
      <c r="L13" s="74"/>
      <c r="M13" s="70"/>
      <c r="N13" s="70"/>
      <c r="O13" s="70"/>
      <c r="P13" s="74"/>
      <c r="Q13" s="281"/>
      <c r="R13" s="77"/>
      <c r="S13" s="209"/>
      <c r="T13" s="71"/>
      <c r="U13" s="235"/>
      <c r="V13" s="76"/>
    </row>
    <row r="14" spans="1:22" ht="12.75" customHeight="1">
      <c r="A14" s="68" t="s">
        <v>39</v>
      </c>
      <c r="B14" s="69"/>
      <c r="C14" s="70"/>
      <c r="D14" s="70"/>
      <c r="E14" s="77"/>
      <c r="F14" s="70"/>
      <c r="G14" s="70"/>
      <c r="H14" s="70"/>
      <c r="I14" s="77"/>
      <c r="J14" s="275"/>
      <c r="K14" s="71"/>
      <c r="L14" s="74"/>
      <c r="M14" s="70"/>
      <c r="N14" s="70"/>
      <c r="O14" s="70"/>
      <c r="P14" s="74"/>
      <c r="Q14" s="281"/>
      <c r="R14" s="77"/>
      <c r="S14" s="209"/>
      <c r="T14" s="71"/>
      <c r="U14" s="235"/>
      <c r="V14" s="76"/>
    </row>
    <row r="15" spans="1:22" ht="12.75" customHeight="1">
      <c r="A15" s="68" t="s">
        <v>40</v>
      </c>
      <c r="B15" s="69"/>
      <c r="C15" s="70"/>
      <c r="D15" s="70"/>
      <c r="E15" s="77"/>
      <c r="F15" s="70"/>
      <c r="G15" s="70"/>
      <c r="H15" s="70"/>
      <c r="I15" s="77"/>
      <c r="J15" s="275"/>
      <c r="K15" s="71"/>
      <c r="L15" s="74"/>
      <c r="M15" s="70"/>
      <c r="N15" s="70"/>
      <c r="O15" s="70"/>
      <c r="P15" s="74"/>
      <c r="Q15" s="281"/>
      <c r="R15" s="77"/>
      <c r="S15" s="209"/>
      <c r="T15" s="71"/>
      <c r="U15" s="235"/>
      <c r="V15" s="76"/>
    </row>
    <row r="16" spans="1:22" ht="81" customHeight="1">
      <c r="A16" s="68" t="s">
        <v>50</v>
      </c>
      <c r="B16" s="69"/>
      <c r="C16" s="70"/>
      <c r="D16" s="103" t="s">
        <v>174</v>
      </c>
      <c r="E16" s="100"/>
      <c r="F16" s="100"/>
      <c r="G16" s="100"/>
      <c r="H16" s="102"/>
      <c r="I16" s="77"/>
      <c r="J16" s="275"/>
      <c r="K16" s="71"/>
      <c r="L16" s="74"/>
      <c r="M16" s="70"/>
      <c r="N16" s="70"/>
      <c r="O16" s="70"/>
      <c r="P16" s="74"/>
      <c r="Q16" s="281"/>
      <c r="R16" s="77"/>
      <c r="S16" s="209"/>
      <c r="T16" s="71"/>
      <c r="U16" s="235"/>
      <c r="V16" s="76"/>
    </row>
    <row r="17" spans="1:22" ht="12" customHeight="1">
      <c r="A17" s="68" t="s">
        <v>51</v>
      </c>
      <c r="B17" s="69"/>
      <c r="C17" s="70"/>
      <c r="D17" s="248" t="s">
        <v>167</v>
      </c>
      <c r="E17" s="171" t="s">
        <v>172</v>
      </c>
      <c r="F17" s="100"/>
      <c r="G17" s="101"/>
      <c r="H17" s="102"/>
      <c r="I17" s="77"/>
      <c r="J17" s="275"/>
      <c r="K17" s="115"/>
      <c r="L17" s="263" t="s">
        <v>180</v>
      </c>
      <c r="M17" s="70"/>
      <c r="N17" s="70"/>
      <c r="O17" s="70"/>
      <c r="P17" s="74"/>
      <c r="Q17" s="281"/>
      <c r="R17" s="77"/>
      <c r="S17" s="209"/>
      <c r="T17" s="71"/>
      <c r="U17" s="235"/>
      <c r="V17" s="76"/>
    </row>
    <row r="18" spans="1:22" ht="33" customHeight="1">
      <c r="A18" s="68" t="s">
        <v>52</v>
      </c>
      <c r="B18" s="180" t="s">
        <v>83</v>
      </c>
      <c r="C18" s="70"/>
      <c r="D18" s="249"/>
      <c r="E18" s="172"/>
      <c r="F18" s="70"/>
      <c r="G18" s="78"/>
      <c r="H18" s="70"/>
      <c r="I18" s="77"/>
      <c r="J18" s="275"/>
      <c r="K18" s="133"/>
      <c r="L18" s="264"/>
      <c r="M18" s="70"/>
      <c r="N18" s="70"/>
      <c r="O18" s="70"/>
      <c r="P18" s="74"/>
      <c r="Q18" s="281"/>
      <c r="R18" s="77"/>
      <c r="S18" s="209"/>
      <c r="T18" s="71"/>
      <c r="U18" s="235"/>
      <c r="V18" s="60"/>
    </row>
    <row r="19" spans="1:22" ht="42.75" customHeight="1">
      <c r="A19" s="68" t="s">
        <v>53</v>
      </c>
      <c r="B19" s="181"/>
      <c r="C19" s="70"/>
      <c r="D19" s="249"/>
      <c r="E19" s="172"/>
      <c r="F19" s="70"/>
      <c r="G19" s="70"/>
      <c r="H19" s="70"/>
      <c r="I19" s="77"/>
      <c r="J19" s="275"/>
      <c r="K19" s="67"/>
      <c r="L19" s="265"/>
      <c r="M19" s="144" t="s">
        <v>181</v>
      </c>
      <c r="N19" s="137"/>
      <c r="O19" s="137"/>
      <c r="P19" s="74"/>
      <c r="Q19" s="281"/>
      <c r="R19" s="154"/>
      <c r="S19" s="209"/>
      <c r="T19" s="71"/>
      <c r="U19" s="235"/>
      <c r="V19" s="119"/>
    </row>
    <row r="20" spans="1:22" ht="12" customHeight="1">
      <c r="A20" s="104" t="s">
        <v>54</v>
      </c>
      <c r="B20" s="181"/>
      <c r="C20" s="70"/>
      <c r="D20" s="250"/>
      <c r="E20" s="173"/>
      <c r="F20" s="70"/>
      <c r="G20" s="107"/>
      <c r="H20" s="121"/>
      <c r="I20" s="77"/>
      <c r="J20" s="275"/>
      <c r="K20" s="71"/>
      <c r="L20" s="74"/>
      <c r="M20" s="70"/>
      <c r="N20" s="266" t="s">
        <v>184</v>
      </c>
      <c r="O20" s="70"/>
      <c r="P20" s="74"/>
      <c r="Q20" s="281"/>
      <c r="R20" s="154"/>
      <c r="S20" s="209"/>
      <c r="T20" s="71"/>
      <c r="U20" s="235"/>
      <c r="V20" s="119"/>
    </row>
    <row r="21" spans="1:22" ht="12.75" customHeight="1">
      <c r="A21" s="68" t="s">
        <v>56</v>
      </c>
      <c r="B21" s="182"/>
      <c r="C21" s="70"/>
      <c r="D21" s="251"/>
      <c r="E21" s="248" t="s">
        <v>168</v>
      </c>
      <c r="F21" s="255" t="s">
        <v>185</v>
      </c>
      <c r="G21" s="70"/>
      <c r="H21" s="70"/>
      <c r="I21" s="77"/>
      <c r="J21" s="275"/>
      <c r="K21" s="71"/>
      <c r="L21" s="74"/>
      <c r="M21" s="70"/>
      <c r="N21" s="266"/>
      <c r="O21" s="70"/>
      <c r="P21" s="74"/>
      <c r="Q21" s="281"/>
      <c r="R21" s="154"/>
      <c r="S21" s="209"/>
      <c r="T21" s="71"/>
      <c r="U21" s="235"/>
      <c r="V21" s="119"/>
    </row>
    <row r="22" spans="1:22" ht="28.5" customHeight="1">
      <c r="A22" s="68" t="s">
        <v>57</v>
      </c>
      <c r="B22" s="183" t="s">
        <v>32</v>
      </c>
      <c r="C22" s="164" t="s">
        <v>84</v>
      </c>
      <c r="D22" s="252"/>
      <c r="E22" s="249"/>
      <c r="F22" s="255"/>
      <c r="G22" s="100"/>
      <c r="H22" s="121"/>
      <c r="I22" s="77"/>
      <c r="J22" s="276"/>
      <c r="K22" s="135"/>
      <c r="L22" s="74"/>
      <c r="M22" s="70"/>
      <c r="N22" s="266"/>
      <c r="O22" s="70"/>
      <c r="P22" s="74"/>
      <c r="Q22" s="281"/>
      <c r="R22" s="154"/>
      <c r="S22" s="245"/>
      <c r="T22" s="71"/>
      <c r="U22" s="236"/>
      <c r="V22" s="119"/>
    </row>
    <row r="23" spans="1:22" ht="66" customHeight="1">
      <c r="A23" s="68" t="s">
        <v>155</v>
      </c>
      <c r="B23" s="184"/>
      <c r="C23" s="165"/>
      <c r="D23" s="252"/>
      <c r="E23" s="249"/>
      <c r="F23" s="255"/>
      <c r="G23" s="70"/>
      <c r="H23" s="70"/>
      <c r="I23" s="77"/>
      <c r="J23" s="225" t="s">
        <v>32</v>
      </c>
      <c r="K23" s="237" t="s">
        <v>77</v>
      </c>
      <c r="L23" s="74"/>
      <c r="M23" s="70"/>
      <c r="N23" s="266"/>
      <c r="O23" s="70"/>
      <c r="P23" s="74"/>
      <c r="Q23" s="196" t="s">
        <v>119</v>
      </c>
      <c r="R23" s="284" t="s">
        <v>188</v>
      </c>
      <c r="S23" s="225" t="s">
        <v>192</v>
      </c>
      <c r="T23" s="205" t="s">
        <v>191</v>
      </c>
      <c r="U23" s="122" t="s">
        <v>33</v>
      </c>
      <c r="V23" s="220" t="s">
        <v>187</v>
      </c>
    </row>
    <row r="24" spans="1:22" ht="51" customHeight="1">
      <c r="A24" s="68" t="s">
        <v>158</v>
      </c>
      <c r="B24" s="184"/>
      <c r="C24" s="165"/>
      <c r="D24" s="253"/>
      <c r="E24" s="250"/>
      <c r="F24" s="255"/>
      <c r="G24" s="121"/>
      <c r="H24" s="70"/>
      <c r="I24" s="77"/>
      <c r="J24" s="226"/>
      <c r="K24" s="237"/>
      <c r="L24" s="74"/>
      <c r="M24" s="70"/>
      <c r="N24" s="70"/>
      <c r="O24" s="70"/>
      <c r="P24" s="74"/>
      <c r="Q24" s="196"/>
      <c r="R24" s="284"/>
      <c r="S24" s="226"/>
      <c r="T24" s="206"/>
      <c r="U24" s="123"/>
      <c r="V24" s="237"/>
    </row>
    <row r="25" spans="1:22" ht="12" customHeight="1">
      <c r="A25" s="68" t="s">
        <v>156</v>
      </c>
      <c r="B25" s="185"/>
      <c r="C25" s="166"/>
      <c r="D25" s="70"/>
      <c r="E25" s="70"/>
      <c r="F25" s="256" t="s">
        <v>169</v>
      </c>
      <c r="G25" s="171" t="s">
        <v>171</v>
      </c>
      <c r="H25" s="70"/>
      <c r="I25" s="77"/>
      <c r="J25" s="227"/>
      <c r="K25" s="237"/>
      <c r="L25" s="74"/>
      <c r="M25" s="145"/>
      <c r="N25" s="70"/>
      <c r="O25" s="266" t="s">
        <v>182</v>
      </c>
      <c r="P25" s="74"/>
      <c r="Q25" s="196"/>
      <c r="R25" s="284"/>
      <c r="S25" s="227"/>
      <c r="T25" s="206"/>
      <c r="U25" s="123"/>
      <c r="V25" s="237"/>
    </row>
    <row r="26" spans="1:22" ht="12.75" customHeight="1">
      <c r="A26" s="68" t="s">
        <v>157</v>
      </c>
      <c r="B26" s="72"/>
      <c r="C26" s="167" t="s">
        <v>33</v>
      </c>
      <c r="D26" s="100"/>
      <c r="E26" s="70"/>
      <c r="F26" s="257"/>
      <c r="G26" s="172"/>
      <c r="H26" s="70"/>
      <c r="I26" s="77"/>
      <c r="J26" s="134"/>
      <c r="K26" s="237"/>
      <c r="L26" s="74"/>
      <c r="M26" s="70"/>
      <c r="N26" s="70"/>
      <c r="O26" s="266"/>
      <c r="P26" s="74"/>
      <c r="Q26" s="142"/>
      <c r="R26" s="284"/>
      <c r="S26" s="131"/>
      <c r="T26" s="206"/>
      <c r="U26" s="123"/>
      <c r="V26" s="237"/>
    </row>
    <row r="27" spans="1:22" ht="12.75" customHeight="1">
      <c r="A27" s="68" t="s">
        <v>159</v>
      </c>
      <c r="B27" s="72"/>
      <c r="C27" s="168"/>
      <c r="D27" s="100"/>
      <c r="E27" s="70"/>
      <c r="F27" s="257"/>
      <c r="G27" s="172"/>
      <c r="H27" s="70"/>
      <c r="I27" s="77"/>
      <c r="J27" s="134"/>
      <c r="K27" s="237"/>
      <c r="L27" s="74"/>
      <c r="M27" s="70"/>
      <c r="N27" s="70"/>
      <c r="O27" s="266"/>
      <c r="P27" s="74"/>
      <c r="Q27" s="142"/>
      <c r="R27" s="284"/>
      <c r="S27" s="155"/>
      <c r="T27" s="206"/>
      <c r="U27" s="78"/>
      <c r="V27" s="237"/>
    </row>
    <row r="28" spans="1:22" ht="12.75" customHeight="1">
      <c r="A28" s="246" t="s">
        <v>160</v>
      </c>
      <c r="B28" s="72"/>
      <c r="C28" s="168"/>
      <c r="D28" s="100"/>
      <c r="E28" s="70"/>
      <c r="F28" s="257"/>
      <c r="G28" s="172"/>
      <c r="H28" s="70"/>
      <c r="I28" s="77"/>
      <c r="J28" s="134"/>
      <c r="K28" s="237"/>
      <c r="L28" s="74"/>
      <c r="M28" s="70"/>
      <c r="N28" s="70"/>
      <c r="O28" s="266"/>
      <c r="P28" s="74"/>
      <c r="Q28" s="142"/>
      <c r="R28" s="284"/>
      <c r="S28" s="155"/>
      <c r="T28" s="206"/>
      <c r="U28" s="78"/>
      <c r="V28" s="237"/>
    </row>
    <row r="29" spans="1:22" ht="60" customHeight="1">
      <c r="A29" s="247"/>
      <c r="B29" s="72"/>
      <c r="C29" s="168"/>
      <c r="D29" s="70"/>
      <c r="E29" s="100"/>
      <c r="F29" s="258"/>
      <c r="G29" s="173"/>
      <c r="H29" s="102"/>
      <c r="I29" s="77"/>
      <c r="J29" s="134"/>
      <c r="K29" s="237"/>
      <c r="L29" s="74"/>
      <c r="M29" s="70"/>
      <c r="N29" s="70"/>
      <c r="O29" s="266"/>
      <c r="P29" s="74"/>
      <c r="Q29" s="142"/>
      <c r="R29" s="284"/>
      <c r="S29" s="69"/>
      <c r="T29" s="206"/>
      <c r="U29" s="78"/>
      <c r="V29" s="237"/>
    </row>
    <row r="30" spans="1:22" ht="12.75" customHeight="1">
      <c r="A30" s="68" t="s">
        <v>161</v>
      </c>
      <c r="B30" s="72"/>
      <c r="C30" s="169"/>
      <c r="D30" s="70"/>
      <c r="E30" s="70"/>
      <c r="F30" s="70"/>
      <c r="G30" s="254" t="s">
        <v>170</v>
      </c>
      <c r="H30" s="164" t="s">
        <v>186</v>
      </c>
      <c r="I30" s="77"/>
      <c r="J30" s="134"/>
      <c r="K30" s="237"/>
      <c r="L30" s="74"/>
      <c r="M30" s="70"/>
      <c r="N30" s="70"/>
      <c r="O30" s="266"/>
      <c r="P30" s="74"/>
      <c r="Q30" s="142"/>
      <c r="R30" s="284"/>
      <c r="S30" s="69"/>
      <c r="T30" s="206"/>
      <c r="U30" s="78"/>
      <c r="V30" s="237"/>
    </row>
    <row r="31" spans="1:22" ht="12.75" customHeight="1">
      <c r="A31" s="68" t="s">
        <v>162</v>
      </c>
      <c r="B31" s="69"/>
      <c r="C31" s="70"/>
      <c r="D31" s="70"/>
      <c r="E31" s="100"/>
      <c r="F31" s="70"/>
      <c r="G31" s="254"/>
      <c r="H31" s="165"/>
      <c r="I31" s="77"/>
      <c r="J31" s="69"/>
      <c r="K31" s="237"/>
      <c r="L31" s="74"/>
      <c r="M31" s="70"/>
      <c r="N31" s="70"/>
      <c r="O31" s="266"/>
      <c r="P31" s="74"/>
      <c r="Q31" s="142"/>
      <c r="R31" s="284"/>
      <c r="S31" s="69"/>
      <c r="T31" s="206"/>
      <c r="U31" s="78"/>
      <c r="V31" s="237"/>
    </row>
    <row r="32" spans="1:22" ht="78" customHeight="1">
      <c r="A32" s="68" t="s">
        <v>163</v>
      </c>
      <c r="B32" s="69"/>
      <c r="C32" s="70"/>
      <c r="D32" s="70"/>
      <c r="E32" s="100"/>
      <c r="F32" s="70"/>
      <c r="G32" s="254"/>
      <c r="H32" s="165"/>
      <c r="I32" s="77"/>
      <c r="J32" s="69"/>
      <c r="K32" s="237"/>
      <c r="L32" s="74"/>
      <c r="M32" s="70"/>
      <c r="N32" s="70"/>
      <c r="O32" s="138" t="s">
        <v>74</v>
      </c>
      <c r="P32" s="263" t="s">
        <v>183</v>
      </c>
      <c r="Q32" s="134"/>
      <c r="R32" s="284"/>
      <c r="S32" s="69"/>
      <c r="T32" s="206"/>
      <c r="U32" s="78"/>
      <c r="V32" s="237"/>
    </row>
    <row r="33" spans="1:22" ht="12" customHeight="1">
      <c r="A33" s="104" t="s">
        <v>164</v>
      </c>
      <c r="B33" s="69"/>
      <c r="C33" s="70"/>
      <c r="D33" s="70"/>
      <c r="E33" s="100"/>
      <c r="F33" s="70"/>
      <c r="G33" s="254"/>
      <c r="H33" s="166"/>
      <c r="I33" s="77"/>
      <c r="J33" s="69"/>
      <c r="K33" s="237"/>
      <c r="L33" s="74"/>
      <c r="M33" s="70"/>
      <c r="N33" s="70"/>
      <c r="O33" s="70"/>
      <c r="P33" s="264"/>
      <c r="Q33" s="134"/>
      <c r="R33" s="284"/>
      <c r="S33" s="69"/>
      <c r="T33" s="206"/>
      <c r="U33" s="78"/>
      <c r="V33" s="238"/>
    </row>
    <row r="34" spans="1:22" ht="57" customHeight="1">
      <c r="A34" s="68" t="s">
        <v>165</v>
      </c>
      <c r="B34" s="69"/>
      <c r="C34" s="70"/>
      <c r="D34" s="100"/>
      <c r="E34" s="100"/>
      <c r="F34" s="100"/>
      <c r="G34" s="100"/>
      <c r="H34" s="256" t="s">
        <v>173</v>
      </c>
      <c r="I34" s="77"/>
      <c r="J34" s="69"/>
      <c r="K34" s="237"/>
      <c r="L34" s="74"/>
      <c r="M34" s="70"/>
      <c r="N34" s="70"/>
      <c r="O34" s="70"/>
      <c r="P34" s="264"/>
      <c r="Q34" s="134"/>
      <c r="R34" s="284"/>
      <c r="S34" s="69"/>
      <c r="T34" s="206"/>
      <c r="U34" s="78"/>
      <c r="V34" s="120" t="s">
        <v>34</v>
      </c>
    </row>
    <row r="35" spans="1:22" ht="27" customHeight="1">
      <c r="A35" s="68" t="s">
        <v>166</v>
      </c>
      <c r="B35" s="69"/>
      <c r="C35" s="70"/>
      <c r="D35" s="70"/>
      <c r="E35" s="100"/>
      <c r="F35" s="100"/>
      <c r="G35" s="100"/>
      <c r="H35" s="257"/>
      <c r="I35" s="77"/>
      <c r="J35" s="69"/>
      <c r="K35" s="238"/>
      <c r="L35" s="74"/>
      <c r="M35" s="70"/>
      <c r="N35" s="70"/>
      <c r="O35" s="70"/>
      <c r="P35" s="264"/>
      <c r="Q35" s="69"/>
      <c r="R35" s="284"/>
      <c r="S35" s="69"/>
      <c r="T35" s="207"/>
      <c r="U35" s="78"/>
      <c r="V35" s="71"/>
    </row>
    <row r="36" spans="1:22" ht="39" customHeight="1">
      <c r="A36" s="68" t="s">
        <v>176</v>
      </c>
      <c r="B36" s="69"/>
      <c r="C36" s="70"/>
      <c r="D36" s="70"/>
      <c r="E36" s="100"/>
      <c r="F36" s="100"/>
      <c r="G36" s="100"/>
      <c r="H36" s="257"/>
      <c r="I36" s="77"/>
      <c r="J36" s="69"/>
      <c r="K36" s="278" t="s">
        <v>33</v>
      </c>
      <c r="L36" s="74"/>
      <c r="M36" s="70"/>
      <c r="N36" s="70"/>
      <c r="O36" s="70"/>
      <c r="P36" s="101"/>
      <c r="Q36" s="69"/>
      <c r="R36" s="282" t="s">
        <v>189</v>
      </c>
      <c r="S36" s="69"/>
      <c r="T36" s="222" t="s">
        <v>193</v>
      </c>
      <c r="U36" s="78"/>
      <c r="V36" s="71"/>
    </row>
    <row r="37" spans="1:22" ht="39" customHeight="1" thickBot="1">
      <c r="A37" s="79" t="s">
        <v>175</v>
      </c>
      <c r="B37" s="80"/>
      <c r="C37" s="81"/>
      <c r="D37" s="81"/>
      <c r="E37" s="126"/>
      <c r="F37" s="126"/>
      <c r="G37" s="126"/>
      <c r="H37" s="262"/>
      <c r="I37" s="130"/>
      <c r="J37" s="129"/>
      <c r="K37" s="279"/>
      <c r="L37" s="127"/>
      <c r="M37" s="139"/>
      <c r="N37" s="139"/>
      <c r="O37" s="139"/>
      <c r="P37" s="127"/>
      <c r="Q37" s="80"/>
      <c r="R37" s="283"/>
      <c r="S37" s="80"/>
      <c r="T37" s="277"/>
      <c r="U37" s="113"/>
      <c r="V37" s="82"/>
    </row>
    <row r="39" spans="1:22" ht="12.75">
      <c r="A39" s="83" t="s">
        <v>120</v>
      </c>
      <c r="B39" s="84" t="s">
        <v>87</v>
      </c>
      <c r="C39" s="84" t="s">
        <v>87</v>
      </c>
      <c r="D39" s="108">
        <f>D85</f>
        <v>588000</v>
      </c>
      <c r="E39" s="108">
        <f>E85</f>
        <v>40923600</v>
      </c>
      <c r="F39" s="108">
        <f>F85</f>
        <v>129706000</v>
      </c>
      <c r="G39" s="108">
        <f>G85</f>
        <v>88782400</v>
      </c>
      <c r="H39" s="108">
        <f>H85</f>
        <v>73800000</v>
      </c>
      <c r="I39" s="70"/>
      <c r="J39" s="136">
        <v>808530</v>
      </c>
      <c r="K39" s="147">
        <v>59191470</v>
      </c>
      <c r="L39" s="148"/>
      <c r="M39" s="108"/>
      <c r="N39" s="108"/>
      <c r="O39" s="149"/>
      <c r="P39" s="152">
        <v>22000000</v>
      </c>
      <c r="Q39" s="150">
        <v>11000000</v>
      </c>
      <c r="R39" s="151">
        <v>22124560</v>
      </c>
      <c r="S39" s="150">
        <v>254590</v>
      </c>
      <c r="T39" s="151">
        <v>19745410</v>
      </c>
      <c r="U39" s="150">
        <v>2493192</v>
      </c>
      <c r="V39" s="146">
        <v>2065410</v>
      </c>
    </row>
    <row r="40" spans="1:22" ht="12.75">
      <c r="A40" s="83" t="s">
        <v>121</v>
      </c>
      <c r="B40" s="84" t="s">
        <v>88</v>
      </c>
      <c r="C40" s="84" t="s">
        <v>88</v>
      </c>
      <c r="D40" s="108">
        <f>D88</f>
        <v>0</v>
      </c>
      <c r="E40" s="108">
        <f>E88</f>
        <v>0</v>
      </c>
      <c r="F40" s="108">
        <f>F88</f>
        <v>0</v>
      </c>
      <c r="G40" s="108">
        <f>G88</f>
        <v>0</v>
      </c>
      <c r="H40" s="108">
        <f>H88</f>
        <v>0</v>
      </c>
      <c r="I40" s="70"/>
      <c r="J40" s="136">
        <v>687251</v>
      </c>
      <c r="K40" s="147">
        <v>50312750</v>
      </c>
      <c r="L40" s="148"/>
      <c r="M40" s="108"/>
      <c r="N40" s="108"/>
      <c r="O40" s="149"/>
      <c r="P40" s="152">
        <v>18700000</v>
      </c>
      <c r="Q40" s="150">
        <v>9350000</v>
      </c>
      <c r="R40" s="151">
        <v>18805876</v>
      </c>
      <c r="S40" s="150">
        <v>216402</v>
      </c>
      <c r="T40" s="151">
        <v>16783599</v>
      </c>
      <c r="U40" s="150">
        <v>2119213</v>
      </c>
      <c r="V40" s="146">
        <v>1755599</v>
      </c>
    </row>
    <row r="42" ht="12.75" hidden="1">
      <c r="A42" s="85"/>
    </row>
    <row r="43" ht="12.75" hidden="1"/>
    <row r="44" ht="12.75" hidden="1"/>
    <row r="45" ht="12.75" hidden="1"/>
    <row r="46" ht="12.75" hidden="1">
      <c r="B46" s="59" t="s">
        <v>141</v>
      </c>
    </row>
    <row r="47" spans="1:8" ht="12.75" hidden="1">
      <c r="A47" s="86" t="s">
        <v>37</v>
      </c>
      <c r="C47" s="87" t="s">
        <v>87</v>
      </c>
      <c r="D47" s="59" t="s">
        <v>58</v>
      </c>
      <c r="E47" s="59" t="s">
        <v>38</v>
      </c>
      <c r="F47" s="88">
        <v>0.4</v>
      </c>
      <c r="G47" s="88"/>
      <c r="H47" s="59" t="s">
        <v>65</v>
      </c>
    </row>
    <row r="48" spans="2:9" ht="12.75" hidden="1">
      <c r="B48" s="89" t="s">
        <v>89</v>
      </c>
      <c r="C48" s="87" t="s">
        <v>87</v>
      </c>
      <c r="D48" s="59" t="s">
        <v>59</v>
      </c>
      <c r="F48" s="87" t="s">
        <v>90</v>
      </c>
      <c r="G48" s="87"/>
      <c r="H48" s="59" t="s">
        <v>66</v>
      </c>
      <c r="I48" s="59" t="s">
        <v>98</v>
      </c>
    </row>
    <row r="49" spans="3:8" ht="12.75" hidden="1">
      <c r="C49" s="87" t="s">
        <v>87</v>
      </c>
      <c r="D49" s="59" t="s">
        <v>60</v>
      </c>
      <c r="F49" s="88">
        <v>0.4</v>
      </c>
      <c r="G49" s="88"/>
      <c r="H49" s="59" t="s">
        <v>67</v>
      </c>
    </row>
    <row r="50" spans="2:8" ht="12.75" hidden="1">
      <c r="B50" s="89" t="s">
        <v>92</v>
      </c>
      <c r="C50" s="87" t="s">
        <v>87</v>
      </c>
      <c r="D50" s="59" t="s">
        <v>61</v>
      </c>
      <c r="F50" s="88">
        <v>0.4</v>
      </c>
      <c r="G50" s="88"/>
      <c r="H50" s="59" t="s">
        <v>68</v>
      </c>
    </row>
    <row r="51" spans="2:9" ht="12.75" hidden="1">
      <c r="B51" s="89"/>
      <c r="C51" s="87" t="s">
        <v>87</v>
      </c>
      <c r="D51" s="59" t="s">
        <v>62</v>
      </c>
      <c r="F51" s="87" t="s">
        <v>90</v>
      </c>
      <c r="G51" s="87"/>
      <c r="H51" s="59" t="s">
        <v>69</v>
      </c>
      <c r="I51" s="59" t="s">
        <v>99</v>
      </c>
    </row>
    <row r="52" spans="3:9" ht="12.75" hidden="1">
      <c r="C52" s="87" t="s">
        <v>94</v>
      </c>
      <c r="D52" s="59" t="s">
        <v>63</v>
      </c>
      <c r="F52" s="87" t="s">
        <v>90</v>
      </c>
      <c r="G52" s="87"/>
      <c r="H52" s="59" t="s">
        <v>70</v>
      </c>
      <c r="I52" s="59" t="s">
        <v>75</v>
      </c>
    </row>
    <row r="53" spans="3:8" ht="12.75" hidden="1">
      <c r="C53" s="87" t="s">
        <v>96</v>
      </c>
      <c r="D53" s="59" t="s">
        <v>64</v>
      </c>
      <c r="F53" s="88">
        <v>0.4</v>
      </c>
      <c r="G53" s="88"/>
      <c r="H53" s="59" t="s">
        <v>71</v>
      </c>
    </row>
    <row r="54" spans="3:7" ht="12.75" hidden="1">
      <c r="C54" s="87"/>
      <c r="F54" s="88"/>
      <c r="G54" s="88"/>
    </row>
    <row r="55" ht="12.75" hidden="1"/>
    <row r="56" spans="2:5" ht="12.75" hidden="1">
      <c r="B56" s="174" t="s">
        <v>80</v>
      </c>
      <c r="C56" s="259" t="s">
        <v>82</v>
      </c>
      <c r="D56" s="259"/>
      <c r="E56" s="259"/>
    </row>
    <row r="57" spans="2:7" ht="12.75" hidden="1">
      <c r="B57" s="175"/>
      <c r="C57" s="197" t="s">
        <v>79</v>
      </c>
      <c r="D57" s="260" t="s">
        <v>72</v>
      </c>
      <c r="E57" s="261"/>
      <c r="F57" s="75" t="s">
        <v>73</v>
      </c>
      <c r="G57" s="75"/>
    </row>
    <row r="58" spans="2:7" ht="12.75" hidden="1">
      <c r="B58" s="176"/>
      <c r="C58" s="198"/>
      <c r="D58" s="90">
        <v>0.4</v>
      </c>
      <c r="E58" s="91">
        <v>0.925</v>
      </c>
      <c r="F58" s="75"/>
      <c r="G58" s="75"/>
    </row>
    <row r="59" spans="2:7" ht="12.75" hidden="1">
      <c r="B59" s="75">
        <v>2011</v>
      </c>
      <c r="C59" s="92">
        <v>0</v>
      </c>
      <c r="D59" s="93">
        <f>C59*0.4</f>
        <v>0</v>
      </c>
      <c r="E59" s="93">
        <f>C59*0.925</f>
        <v>0</v>
      </c>
      <c r="F59" s="92">
        <v>0.7</v>
      </c>
      <c r="G59" s="92"/>
    </row>
    <row r="60" spans="2:7" ht="12.75" hidden="1">
      <c r="B60" s="75">
        <v>2012</v>
      </c>
      <c r="C60" s="92">
        <v>159</v>
      </c>
      <c r="D60" s="94">
        <f>21.2*2</f>
        <v>42.4</v>
      </c>
      <c r="E60" s="94">
        <f>60*0.925</f>
        <v>55.5</v>
      </c>
      <c r="F60" s="92">
        <v>65.2</v>
      </c>
      <c r="G60" s="92"/>
    </row>
    <row r="61" spans="2:7" ht="12.75" hidden="1">
      <c r="B61" s="75">
        <v>2013</v>
      </c>
      <c r="C61" s="92">
        <v>153</v>
      </c>
      <c r="D61" s="94">
        <f>21.2*3</f>
        <v>63.599999999999994</v>
      </c>
      <c r="E61" s="94">
        <f>84*0.925</f>
        <v>77.7</v>
      </c>
      <c r="F61" s="92">
        <v>85.2</v>
      </c>
      <c r="G61" s="92"/>
    </row>
    <row r="62" spans="2:7" ht="12.75" hidden="1">
      <c r="B62" s="75">
        <v>2014</v>
      </c>
      <c r="C62" s="92">
        <f>50</f>
        <v>50</v>
      </c>
      <c r="D62" s="94">
        <f>25*0.4+50*0.4</f>
        <v>30</v>
      </c>
      <c r="E62" s="94">
        <f>22*0.925</f>
        <v>20.35</v>
      </c>
      <c r="F62" s="92">
        <v>0.9</v>
      </c>
      <c r="G62" s="92"/>
    </row>
    <row r="63" ht="12.75" hidden="1"/>
    <row r="64" ht="12.75" hidden="1">
      <c r="C64" s="95" t="s">
        <v>100</v>
      </c>
    </row>
    <row r="65" spans="3:5" ht="12.75" hidden="1">
      <c r="C65" s="259" t="s">
        <v>137</v>
      </c>
      <c r="D65" s="259"/>
      <c r="E65" s="259"/>
    </row>
    <row r="66" spans="2:7" ht="12.75" hidden="1">
      <c r="B66" s="70" t="s">
        <v>136</v>
      </c>
      <c r="C66" s="96" t="s">
        <v>138</v>
      </c>
      <c r="D66" s="96" t="s">
        <v>139</v>
      </c>
      <c r="E66" s="96" t="s">
        <v>140</v>
      </c>
      <c r="F66" s="97" t="s">
        <v>142</v>
      </c>
      <c r="G66" s="105"/>
    </row>
    <row r="67" spans="2:7" ht="12.75" hidden="1">
      <c r="B67" s="70">
        <v>2011</v>
      </c>
      <c r="C67" s="98">
        <f>1400</f>
        <v>1400</v>
      </c>
      <c r="D67" s="98"/>
      <c r="E67" s="98">
        <v>6573.554000000011</v>
      </c>
      <c r="F67" s="98">
        <f>C67+E67-D67</f>
        <v>7973.554000000011</v>
      </c>
      <c r="G67" s="106"/>
    </row>
    <row r="68" spans="2:7" ht="12.75" hidden="1">
      <c r="B68" s="70">
        <v>2012</v>
      </c>
      <c r="C68" s="98">
        <f>2500+60000+33000</f>
        <v>95500</v>
      </c>
      <c r="D68" s="98">
        <f>1295+55500</f>
        <v>56795</v>
      </c>
      <c r="E68" s="98">
        <v>14920.869428000005</v>
      </c>
      <c r="F68" s="98">
        <f aca="true" t="shared" si="0" ref="F68:F77">C68+E68-D68</f>
        <v>53625.869428000005</v>
      </c>
      <c r="G68" s="106"/>
    </row>
    <row r="69" spans="2:7" ht="12.75" hidden="1">
      <c r="B69" s="70">
        <v>2013</v>
      </c>
      <c r="C69" s="98">
        <f>33000+18000+2500</f>
        <v>53500</v>
      </c>
      <c r="D69" s="98">
        <f>30525+2313</f>
        <v>32838</v>
      </c>
      <c r="E69" s="98">
        <v>24050.10942800001</v>
      </c>
      <c r="F69" s="98">
        <f t="shared" si="0"/>
        <v>44712.10942800001</v>
      </c>
      <c r="G69" s="106"/>
    </row>
    <row r="70" spans="2:7" ht="12.75" hidden="1">
      <c r="B70" s="70">
        <v>2014</v>
      </c>
      <c r="C70" s="98">
        <f>1600</f>
        <v>1600</v>
      </c>
      <c r="D70" s="98">
        <f>30525+16650+2313+1480</f>
        <v>50968</v>
      </c>
      <c r="E70" s="98">
        <v>23027.357927999998</v>
      </c>
      <c r="F70" s="98">
        <f t="shared" si="0"/>
        <v>-26340.642072000002</v>
      </c>
      <c r="G70" s="106"/>
    </row>
    <row r="71" spans="2:7" ht="12.75" hidden="1">
      <c r="B71" s="70">
        <v>2015</v>
      </c>
      <c r="C71" s="98"/>
      <c r="D71" s="98"/>
      <c r="E71" s="98">
        <v>25391.950427999996</v>
      </c>
      <c r="F71" s="98">
        <f t="shared" si="0"/>
        <v>25391.950427999996</v>
      </c>
      <c r="G71" s="106"/>
    </row>
    <row r="72" spans="2:7" ht="12.75" hidden="1">
      <c r="B72" s="70">
        <v>2016</v>
      </c>
      <c r="C72" s="98"/>
      <c r="D72" s="98"/>
      <c r="E72" s="98">
        <v>27326.179927999998</v>
      </c>
      <c r="F72" s="98">
        <f t="shared" si="0"/>
        <v>27326.179927999998</v>
      </c>
      <c r="G72" s="106"/>
    </row>
    <row r="73" spans="2:7" ht="12.75" hidden="1">
      <c r="B73" s="70">
        <v>2017</v>
      </c>
      <c r="C73" s="98"/>
      <c r="D73" s="98"/>
      <c r="E73" s="98">
        <v>29535.81576133333</v>
      </c>
      <c r="F73" s="98">
        <f t="shared" si="0"/>
        <v>29535.81576133333</v>
      </c>
      <c r="G73" s="106"/>
    </row>
    <row r="74" spans="2:7" ht="12.75" hidden="1">
      <c r="B74" s="70">
        <v>2018</v>
      </c>
      <c r="C74" s="98"/>
      <c r="D74" s="98"/>
      <c r="E74" s="98">
        <v>30557.996928000008</v>
      </c>
      <c r="F74" s="98">
        <f t="shared" si="0"/>
        <v>30557.996928000008</v>
      </c>
      <c r="G74" s="106"/>
    </row>
    <row r="75" spans="2:7" ht="12.75" hidden="1">
      <c r="B75" s="70">
        <v>2019</v>
      </c>
      <c r="C75" s="98"/>
      <c r="D75" s="98"/>
      <c r="E75" s="98">
        <v>27922.353761333332</v>
      </c>
      <c r="F75" s="98">
        <f t="shared" si="0"/>
        <v>27922.353761333332</v>
      </c>
      <c r="G75" s="106"/>
    </row>
    <row r="76" spans="2:19" ht="12.75" hidden="1">
      <c r="B76" s="70">
        <v>2020</v>
      </c>
      <c r="C76" s="98"/>
      <c r="D76" s="98"/>
      <c r="E76" s="98">
        <v>27245.373928</v>
      </c>
      <c r="F76" s="98">
        <f t="shared" si="0"/>
        <v>27245.373928</v>
      </c>
      <c r="G76" s="106"/>
      <c r="L76" s="59" t="s">
        <v>143</v>
      </c>
      <c r="S76" s="59" t="s">
        <v>144</v>
      </c>
    </row>
    <row r="77" spans="2:7" ht="12.75" hidden="1">
      <c r="B77" s="70">
        <v>2021</v>
      </c>
      <c r="C77" s="98"/>
      <c r="D77" s="98"/>
      <c r="E77" s="98">
        <v>24770.37042800001</v>
      </c>
      <c r="F77" s="98">
        <f t="shared" si="0"/>
        <v>24770.37042800001</v>
      </c>
      <c r="G77" s="106"/>
    </row>
    <row r="78" spans="4:24" ht="12.75">
      <c r="D78" s="87" t="s">
        <v>177</v>
      </c>
      <c r="E78" s="87" t="s">
        <v>178</v>
      </c>
      <c r="F78" s="87" t="s">
        <v>178</v>
      </c>
      <c r="G78" s="87" t="s">
        <v>178</v>
      </c>
      <c r="H78" s="87" t="s">
        <v>178</v>
      </c>
      <c r="J78" s="160">
        <v>0.85</v>
      </c>
      <c r="K78" s="156">
        <v>0.85</v>
      </c>
      <c r="L78" s="157"/>
      <c r="M78" s="157"/>
      <c r="N78" s="157"/>
      <c r="O78" s="157"/>
      <c r="P78" s="156">
        <v>0.85</v>
      </c>
      <c r="Q78" s="156">
        <v>0.85</v>
      </c>
      <c r="R78" s="156">
        <v>0.85</v>
      </c>
      <c r="S78" s="156">
        <v>0.85</v>
      </c>
      <c r="T78" s="156">
        <v>0.85</v>
      </c>
      <c r="U78" s="156">
        <v>0.85</v>
      </c>
      <c r="V78" s="156">
        <v>0.85</v>
      </c>
      <c r="X78" s="59" t="s">
        <v>194</v>
      </c>
    </row>
    <row r="79" spans="4:22" ht="12.75">
      <c r="D79" s="99">
        <v>84000</v>
      </c>
      <c r="E79" s="99">
        <v>13641200</v>
      </c>
      <c r="F79" s="99">
        <v>13641200</v>
      </c>
      <c r="G79" s="99">
        <v>13641200</v>
      </c>
      <c r="H79" s="99">
        <v>13641200</v>
      </c>
      <c r="J79" s="159">
        <f>J39*J78</f>
        <v>687250.5</v>
      </c>
      <c r="K79" s="159">
        <f>K39*K78</f>
        <v>50312749.5</v>
      </c>
      <c r="L79" s="158"/>
      <c r="M79" s="158"/>
      <c r="N79" s="158"/>
      <c r="O79" s="158"/>
      <c r="P79" s="159">
        <f>P39*P78</f>
        <v>18700000</v>
      </c>
      <c r="Q79" s="159">
        <f aca="true" t="shared" si="1" ref="Q79:V79">Q39*Q78</f>
        <v>9350000</v>
      </c>
      <c r="R79" s="159">
        <f t="shared" si="1"/>
        <v>18805876</v>
      </c>
      <c r="S79" s="159">
        <f t="shared" si="1"/>
        <v>216401.5</v>
      </c>
      <c r="T79" s="159">
        <f t="shared" si="1"/>
        <v>16783598.5</v>
      </c>
      <c r="U79" s="159">
        <f t="shared" si="1"/>
        <v>2119213.1999999997</v>
      </c>
      <c r="V79" s="159">
        <f t="shared" si="1"/>
        <v>1755598.5</v>
      </c>
    </row>
    <row r="80" spans="4:22" ht="12.75">
      <c r="D80" s="99">
        <v>7</v>
      </c>
      <c r="E80" s="99">
        <v>3</v>
      </c>
      <c r="F80" s="99">
        <v>5</v>
      </c>
      <c r="G80" s="99">
        <v>2</v>
      </c>
      <c r="H80" s="99">
        <v>0</v>
      </c>
      <c r="J80" s="143"/>
      <c r="K80" s="143"/>
      <c r="Q80" s="99"/>
      <c r="R80" s="99"/>
      <c r="S80" s="99"/>
      <c r="T80" s="99"/>
      <c r="U80" s="99"/>
      <c r="V80" s="99"/>
    </row>
    <row r="81" spans="4:8" ht="12.75">
      <c r="D81" s="99">
        <f>D79*D80</f>
        <v>588000</v>
      </c>
      <c r="E81" s="99">
        <f>E79*E80</f>
        <v>40923600</v>
      </c>
      <c r="F81" s="99">
        <f>F79*F80</f>
        <v>68206000</v>
      </c>
      <c r="G81" s="99">
        <f>G79*G80</f>
        <v>27282400</v>
      </c>
      <c r="H81" s="99">
        <f>H79*H80</f>
        <v>0</v>
      </c>
    </row>
    <row r="82" spans="4:22" ht="12.75">
      <c r="D82" s="99"/>
      <c r="E82" s="99">
        <v>12300000</v>
      </c>
      <c r="F82" s="99">
        <v>12300000</v>
      </c>
      <c r="G82" s="99">
        <v>12300000</v>
      </c>
      <c r="H82" s="99">
        <v>12300000</v>
      </c>
      <c r="M82" s="99"/>
      <c r="N82" s="95" t="s">
        <v>195</v>
      </c>
      <c r="O82" s="95"/>
      <c r="P82" s="95"/>
      <c r="Q82" s="285"/>
      <c r="R82" s="285"/>
      <c r="S82" s="285"/>
      <c r="T82" s="99"/>
      <c r="U82" s="99"/>
      <c r="V82" s="99"/>
    </row>
    <row r="83" spans="4:22" ht="12.75">
      <c r="D83" s="99"/>
      <c r="E83" s="99">
        <v>0</v>
      </c>
      <c r="F83" s="99">
        <v>5</v>
      </c>
      <c r="G83" s="99">
        <v>5</v>
      </c>
      <c r="H83" s="99">
        <v>6</v>
      </c>
      <c r="J83" s="109" t="s">
        <v>179</v>
      </c>
      <c r="K83" s="109"/>
      <c r="Q83" s="99"/>
      <c r="R83" s="99"/>
      <c r="S83" s="99"/>
      <c r="T83" s="99"/>
      <c r="U83" s="99"/>
      <c r="V83" s="99"/>
    </row>
    <row r="84" spans="4:11" ht="12.75">
      <c r="D84" s="99"/>
      <c r="E84" s="99">
        <f>E82*E83</f>
        <v>0</v>
      </c>
      <c r="F84" s="99">
        <f>F82*F83</f>
        <v>61500000</v>
      </c>
      <c r="G84" s="99">
        <f>G82*G83</f>
        <v>61500000</v>
      </c>
      <c r="H84" s="99">
        <f>H82*H83</f>
        <v>73800000</v>
      </c>
      <c r="J84" s="110"/>
      <c r="K84" s="110"/>
    </row>
    <row r="85" spans="4:18" ht="12.75">
      <c r="D85" s="99">
        <f>D81</f>
        <v>588000</v>
      </c>
      <c r="E85" s="99">
        <f>E81+E84</f>
        <v>40923600</v>
      </c>
      <c r="F85" s="99">
        <f>F81+F84</f>
        <v>129706000</v>
      </c>
      <c r="G85" s="99">
        <f>G81+G84</f>
        <v>88782400</v>
      </c>
      <c r="H85" s="99">
        <f>H81+H84</f>
        <v>73800000</v>
      </c>
      <c r="J85" s="111">
        <f>SUM(D85:I85)</f>
        <v>333800000</v>
      </c>
      <c r="K85" s="111"/>
      <c r="Q85" s="99"/>
      <c r="R85" s="99"/>
    </row>
    <row r="86" spans="4:11" ht="12.75">
      <c r="D86" s="99"/>
      <c r="E86" s="99"/>
      <c r="F86" s="99"/>
      <c r="G86" s="99"/>
      <c r="H86" s="99"/>
      <c r="J86" s="110"/>
      <c r="K86" s="110"/>
    </row>
    <row r="87" spans="1:11" ht="12.75">
      <c r="A87" s="161"/>
      <c r="D87" s="99"/>
      <c r="E87" s="99"/>
      <c r="F87" s="99"/>
      <c r="G87" s="99"/>
      <c r="H87" s="99"/>
      <c r="J87" s="110"/>
      <c r="K87" s="110"/>
    </row>
    <row r="88" spans="1:11" ht="12.75">
      <c r="A88" s="162"/>
      <c r="D88" s="99"/>
      <c r="E88" s="99"/>
      <c r="F88" s="99"/>
      <c r="G88" s="99"/>
      <c r="H88" s="99"/>
      <c r="I88" s="99"/>
      <c r="J88" s="111"/>
      <c r="K88" s="111"/>
    </row>
    <row r="90" spans="10:11" ht="12.75">
      <c r="J90" s="99"/>
      <c r="K90" s="99"/>
    </row>
  </sheetData>
  <sheetProtection/>
  <mergeCells count="51">
    <mergeCell ref="T23:T35"/>
    <mergeCell ref="T36:T37"/>
    <mergeCell ref="K36:K37"/>
    <mergeCell ref="K23:K35"/>
    <mergeCell ref="Q11:Q22"/>
    <mergeCell ref="Q23:Q25"/>
    <mergeCell ref="R36:R37"/>
    <mergeCell ref="R23:R35"/>
    <mergeCell ref="B2:I2"/>
    <mergeCell ref="B18:B21"/>
    <mergeCell ref="L2:P2"/>
    <mergeCell ref="J2:K2"/>
    <mergeCell ref="J3:K3"/>
    <mergeCell ref="J11:J22"/>
    <mergeCell ref="N20:N23"/>
    <mergeCell ref="B3:I3"/>
    <mergeCell ref="B22:B25"/>
    <mergeCell ref="C22:C25"/>
    <mergeCell ref="H34:H37"/>
    <mergeCell ref="L17:L19"/>
    <mergeCell ref="O25:O31"/>
    <mergeCell ref="P32:P35"/>
    <mergeCell ref="L3:P3"/>
    <mergeCell ref="J23:J25"/>
    <mergeCell ref="B56:B58"/>
    <mergeCell ref="C56:E56"/>
    <mergeCell ref="C57:C58"/>
    <mergeCell ref="D57:E57"/>
    <mergeCell ref="C65:E65"/>
    <mergeCell ref="D17:D20"/>
    <mergeCell ref="E17:E20"/>
    <mergeCell ref="C26:C30"/>
    <mergeCell ref="A28:A29"/>
    <mergeCell ref="E21:E24"/>
    <mergeCell ref="H30:H33"/>
    <mergeCell ref="D21:D24"/>
    <mergeCell ref="G30:G33"/>
    <mergeCell ref="F21:F24"/>
    <mergeCell ref="F25:F29"/>
    <mergeCell ref="G25:G29"/>
    <mergeCell ref="U11:U22"/>
    <mergeCell ref="V23:V33"/>
    <mergeCell ref="U2:V2"/>
    <mergeCell ref="U3:V3"/>
    <mergeCell ref="Q2:R2"/>
    <mergeCell ref="Q3:R3"/>
    <mergeCell ref="S2:T2"/>
    <mergeCell ref="S3:T3"/>
    <mergeCell ref="S11:S22"/>
    <mergeCell ref="S23:S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 města Ústí n.L.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Buldra</dc:creator>
  <cp:keywords/>
  <dc:description/>
  <cp:lastModifiedBy>Simona Mohacsi</cp:lastModifiedBy>
  <cp:lastPrinted>2011-02-08T07:34:46Z</cp:lastPrinted>
  <dcterms:created xsi:type="dcterms:W3CDTF">2010-03-29T05:59:20Z</dcterms:created>
  <dcterms:modified xsi:type="dcterms:W3CDTF">2014-08-14T06:02:34Z</dcterms:modified>
  <cp:category/>
  <cp:version/>
  <cp:contentType/>
  <cp:contentStatus/>
</cp:coreProperties>
</file>