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utmanova\Desktop\Nové financování projektů IPRM Mobilita\"/>
    </mc:Choice>
  </mc:AlternateContent>
  <workbookProtection workbookAlgorithmName="SHA-512" workbookHashValue="z0nhfuhTKY0XhNoIbYhviZuhqmH/v+3j1IVQXoW1gVzkRx90gOq3VBp7ukF6NRfVcg6o4b1J/lC6hwrACwLXbQ==" workbookSaltValue="5sJGIhFpK0MI9Qd+cv55vw==" workbookSpinCount="100000" lockStructure="1"/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4" i="1"/>
  <c r="F14" i="1"/>
  <c r="O13" i="1"/>
  <c r="K13" i="1"/>
  <c r="L13" i="1" s="1"/>
  <c r="M13" i="1" s="1"/>
  <c r="N13" i="1" s="1"/>
  <c r="J13" i="1"/>
  <c r="O12" i="1"/>
  <c r="K12" i="1"/>
  <c r="L12" i="1" s="1"/>
  <c r="M12" i="1" s="1"/>
  <c r="N12" i="1" s="1"/>
  <c r="J12" i="1"/>
  <c r="P11" i="1"/>
  <c r="K11" i="1"/>
  <c r="L11" i="1" s="1"/>
  <c r="M11" i="1" s="1"/>
  <c r="N11" i="1" s="1"/>
  <c r="O11" i="1" s="1"/>
  <c r="J11" i="1"/>
  <c r="P10" i="1"/>
  <c r="K10" i="1"/>
  <c r="L10" i="1" s="1"/>
  <c r="M10" i="1" s="1"/>
  <c r="N10" i="1" s="1"/>
  <c r="O10" i="1" s="1"/>
  <c r="J10" i="1"/>
  <c r="P9" i="1"/>
  <c r="K9" i="1"/>
  <c r="L9" i="1" s="1"/>
  <c r="M9" i="1" s="1"/>
  <c r="N9" i="1" s="1"/>
  <c r="O9" i="1" s="1"/>
  <c r="J9" i="1"/>
  <c r="M8" i="1"/>
  <c r="L8" i="1"/>
  <c r="J8" i="1"/>
  <c r="K7" i="1"/>
  <c r="J7" i="1"/>
  <c r="N6" i="1"/>
  <c r="K6" i="1"/>
  <c r="J6" i="1"/>
  <c r="J5" i="1"/>
  <c r="K14" i="1" l="1"/>
  <c r="N14" i="1"/>
  <c r="O14" i="1"/>
  <c r="J14" i="1"/>
  <c r="L6" i="1"/>
  <c r="M6" i="1" s="1"/>
  <c r="P14" i="1"/>
  <c r="M14" i="1"/>
  <c r="L14" i="1" l="1"/>
</calcChain>
</file>

<file path=xl/comments1.xml><?xml version="1.0" encoding="utf-8"?>
<comments xmlns="http://schemas.openxmlformats.org/spreadsheetml/2006/main">
  <authors>
    <author>PStajnar</author>
    <author>Hana Doležalová</author>
  </authors>
  <commentList>
    <comment ref="D4" authorId="0" shapeId="0">
      <text>
        <r>
          <rPr>
            <sz val="9"/>
            <color indexed="81"/>
            <rFont val="Tahoma"/>
            <family val="2"/>
            <charset val="238"/>
          </rPr>
          <t>Finanční / operativní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F6" authorId="1" shapeId="0">
      <text>
        <r>
          <rPr>
            <sz val="8"/>
            <color indexed="81"/>
            <rFont val="Tahoma"/>
            <family val="2"/>
            <charset val="238"/>
          </rPr>
          <t xml:space="preserve">PC bez ost.účtovaných nákladů-jen holá fin.splátka
</t>
        </r>
      </text>
    </comment>
    <comment ref="G6" authorId="1" shapeId="0">
      <text>
        <r>
          <rPr>
            <sz val="8"/>
            <color indexed="81"/>
            <rFont val="Tahoma"/>
            <family val="2"/>
            <charset val="238"/>
          </rPr>
          <t>splátka s DPH vč.ost. nákladů 19.347,- Kč, pohyblivá splátka dle FAP</t>
        </r>
      </text>
    </comment>
    <comment ref="G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pohyblivá splátka dle FAP
</t>
        </r>
      </text>
    </comment>
    <comment ref="G8" authorId="1" shapeId="0">
      <text>
        <r>
          <rPr>
            <sz val="8"/>
            <color indexed="81"/>
            <rFont val="Tahoma"/>
            <family val="2"/>
            <charset val="238"/>
          </rPr>
          <t xml:space="preserve">částka pevně daná dle smlouvy
</t>
        </r>
      </text>
    </comment>
    <comment ref="G9" authorId="1" shapeId="0">
      <text>
        <r>
          <rPr>
            <sz val="8"/>
            <color indexed="81"/>
            <rFont val="Tahoma"/>
            <family val="2"/>
            <charset val="238"/>
          </rPr>
          <t xml:space="preserve">pohyblivá splátka dle FAP
</t>
        </r>
      </text>
    </comment>
    <comment ref="G10" authorId="1" shapeId="0">
      <text>
        <r>
          <rPr>
            <sz val="8"/>
            <color indexed="81"/>
            <rFont val="Tahoma"/>
            <family val="2"/>
            <charset val="238"/>
          </rPr>
          <t xml:space="preserve">pohyblivá splátka dle FAP
</t>
        </r>
      </text>
    </comment>
    <comment ref="G11" authorId="1" shapeId="0">
      <text>
        <r>
          <rPr>
            <sz val="8"/>
            <color indexed="81"/>
            <rFont val="Tahoma"/>
            <family val="2"/>
            <charset val="238"/>
          </rPr>
          <t>pohyblivá splátka dle FAP</t>
        </r>
      </text>
    </comment>
    <comment ref="G12" authorId="1" shapeId="0">
      <text>
        <r>
          <rPr>
            <sz val="8"/>
            <color indexed="81"/>
            <rFont val="Tahoma"/>
            <family val="2"/>
            <charset val="238"/>
          </rPr>
          <t>pevná částka dle splátkového kalendáře</t>
        </r>
      </text>
    </comment>
    <comment ref="G13" authorId="1" shapeId="0">
      <text>
        <r>
          <rPr>
            <sz val="8"/>
            <color indexed="81"/>
            <rFont val="Tahoma"/>
            <family val="2"/>
            <charset val="238"/>
          </rPr>
          <t>pevná částka dle splátkového kalendáře</t>
        </r>
      </text>
    </comment>
  </commentList>
</comments>
</file>

<file path=xl/sharedStrings.xml><?xml version="1.0" encoding="utf-8"?>
<sst xmlns="http://schemas.openxmlformats.org/spreadsheetml/2006/main" count="65" uniqueCount="50">
  <si>
    <t>Celkem</t>
  </si>
  <si>
    <t>Přehled leasingů</t>
  </si>
  <si>
    <t>Leasingová společnost</t>
  </si>
  <si>
    <t>budoucí splátky bez DPH vč. ostatních nákladů</t>
  </si>
  <si>
    <t>Předmět leasingu</t>
  </si>
  <si>
    <t>Typ leasingu / doba nájmu</t>
  </si>
  <si>
    <t>Datum pořízení</t>
  </si>
  <si>
    <t>výše leasingu / úvěrový rámec (jistina)</t>
  </si>
  <si>
    <t>Výše splátky / periodicita splácení (bez DPH)</t>
  </si>
  <si>
    <t>Splatnost (konec) leasingu</t>
  </si>
  <si>
    <t>z leasingu již uhrazeno k 30.6.2014 (splátka bez DPH vč.ost.nákladů)</t>
  </si>
  <si>
    <t>splátka 7-12/2014</t>
  </si>
  <si>
    <t>splátky v r.2015</t>
  </si>
  <si>
    <t>splátky v r.2016</t>
  </si>
  <si>
    <t>splátky v r.2017</t>
  </si>
  <si>
    <t>splátky v r.2018</t>
  </si>
  <si>
    <t>splátky v r.2019</t>
  </si>
  <si>
    <t>splátky v r.2020</t>
  </si>
  <si>
    <t>UniCredit Leasing CZ, a.s.</t>
  </si>
  <si>
    <t>plošina</t>
  </si>
  <si>
    <t>operativní / 36</t>
  </si>
  <si>
    <t>9/2011</t>
  </si>
  <si>
    <t>8/2014</t>
  </si>
  <si>
    <t>UniCredit Fleet Management, s.r.o.</t>
  </si>
  <si>
    <t xml:space="preserve">NA FORD Tranzit MWB 350 (sklápěčka) </t>
  </si>
  <si>
    <t>operativní / 72</t>
  </si>
  <si>
    <t>8/2012</t>
  </si>
  <si>
    <t>8/2018</t>
  </si>
  <si>
    <t>ARVAL CZ, s.r.o.</t>
  </si>
  <si>
    <t xml:space="preserve">NA FORD Tranzit 2012 MWB 300 VAN </t>
  </si>
  <si>
    <t>operativní / 60</t>
  </si>
  <si>
    <t>12/2011</t>
  </si>
  <si>
    <t>11/2016</t>
  </si>
  <si>
    <t>Konek Tel, a.s.</t>
  </si>
  <si>
    <t>radiostanice GPS</t>
  </si>
  <si>
    <t>operativní</t>
  </si>
  <si>
    <t>1/2008</t>
  </si>
  <si>
    <t>3/2017</t>
  </si>
  <si>
    <t>ČSOB Leasing, a.s.</t>
  </si>
  <si>
    <t>NA PEUGEOT Boxer 350</t>
  </si>
  <si>
    <t>4/2013</t>
  </si>
  <si>
    <t>3/2020</t>
  </si>
  <si>
    <t>NA RENAULT Master Furgon 2.3</t>
  </si>
  <si>
    <t>NA nosič kontejneru IVECO (hydraulický jeřáb-odtahy)</t>
  </si>
  <si>
    <t>12/2013</t>
  </si>
  <si>
    <t>11/2019</t>
  </si>
  <si>
    <t>Spec.A vyprošťovací a odtahový (pevná plošina speciální)</t>
  </si>
  <si>
    <t>operativní 72</t>
  </si>
  <si>
    <r>
      <t xml:space="preserve">Leasing </t>
    </r>
    <r>
      <rPr>
        <sz val="11"/>
        <rFont val="Calibri"/>
        <family val="2"/>
        <charset val="238"/>
        <scheme val="minor"/>
      </rPr>
      <t>(v tis.Kč)</t>
    </r>
  </si>
  <si>
    <t xml:space="preserve"> k 30.6.2014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</si>
</sst>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3" fontId="0" fillId="0" borderId="13" xfId="0" applyNumberFormat="1" applyFont="1" applyBorder="1" applyAlignment="1">
      <alignment wrapText="1"/>
    </xf>
    <xf numFmtId="3" fontId="0" fillId="0" borderId="14" xfId="0" applyNumberFormat="1" applyFont="1" applyBorder="1" applyAlignment="1">
      <alignment wrapText="1"/>
    </xf>
    <xf numFmtId="3" fontId="0" fillId="0" borderId="11" xfId="0" applyNumberFormat="1" applyFont="1" applyBorder="1" applyAlignment="1">
      <alignment wrapText="1"/>
    </xf>
    <xf numFmtId="3" fontId="0" fillId="0" borderId="15" xfId="0" applyNumberFormat="1" applyFont="1" applyBorder="1" applyAlignment="1">
      <alignment wrapText="1"/>
    </xf>
    <xf numFmtId="3" fontId="0" fillId="0" borderId="16" xfId="0" applyNumberFormat="1" applyFont="1" applyBorder="1" applyAlignment="1">
      <alignment wrapText="1"/>
    </xf>
    <xf numFmtId="3" fontId="0" fillId="0" borderId="17" xfId="0" applyNumberFormat="1" applyFont="1" applyBorder="1" applyAlignment="1">
      <alignment wrapText="1"/>
    </xf>
    <xf numFmtId="3" fontId="0" fillId="0" borderId="0" xfId="0" applyNumberFormat="1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 applyProtection="1">
      <alignment horizontal="left" wrapText="1"/>
      <protection locked="0"/>
    </xf>
    <xf numFmtId="2" fontId="4" fillId="0" borderId="11" xfId="0" applyNumberFormat="1" applyFont="1" applyFill="1" applyBorder="1" applyAlignment="1" applyProtection="1">
      <alignment horizontal="left" wrapText="1"/>
      <protection locked="0"/>
    </xf>
    <xf numFmtId="3" fontId="4" fillId="0" borderId="11" xfId="0" applyNumberFormat="1" applyFont="1" applyFill="1" applyBorder="1" applyAlignment="1" applyProtection="1">
      <alignment horizontal="center" wrapText="1"/>
      <protection locked="0"/>
    </xf>
    <xf numFmtId="49" fontId="4" fillId="0" borderId="11" xfId="0" applyNumberFormat="1" applyFont="1" applyFill="1" applyBorder="1" applyAlignment="1" applyProtection="1">
      <alignment horizontal="right" wrapText="1"/>
      <protection locked="0"/>
    </xf>
    <xf numFmtId="3" fontId="4" fillId="0" borderId="11" xfId="0" applyNumberFormat="1" applyFont="1" applyFill="1" applyBorder="1" applyAlignment="1" applyProtection="1">
      <alignment horizontal="right" wrapText="1"/>
      <protection locked="0"/>
    </xf>
    <xf numFmtId="3" fontId="4" fillId="0" borderId="12" xfId="0" applyNumberFormat="1" applyFont="1" applyFill="1" applyBorder="1" applyAlignment="1" applyProtection="1">
      <alignment horizontal="right" wrapText="1"/>
      <protection locked="0"/>
    </xf>
    <xf numFmtId="49" fontId="4" fillId="0" borderId="12" xfId="0" applyNumberFormat="1" applyFont="1" applyFill="1" applyBorder="1" applyAlignment="1" applyProtection="1">
      <alignment horizontal="right" wrapText="1"/>
      <protection locked="0"/>
    </xf>
    <xf numFmtId="3" fontId="4" fillId="0" borderId="13" xfId="0" applyNumberFormat="1" applyFont="1" applyFill="1" applyBorder="1" applyAlignment="1" applyProtection="1">
      <alignment horizontal="right" wrapText="1"/>
      <protection locked="0"/>
    </xf>
    <xf numFmtId="2" fontId="4" fillId="0" borderId="19" xfId="0" applyNumberFormat="1" applyFont="1" applyFill="1" applyBorder="1" applyAlignment="1" applyProtection="1">
      <alignment horizontal="left" wrapText="1"/>
      <protection locked="0"/>
    </xf>
    <xf numFmtId="3" fontId="4" fillId="0" borderId="16" xfId="0" applyNumberFormat="1" applyFont="1" applyFill="1" applyBorder="1" applyAlignment="1" applyProtection="1">
      <alignment horizontal="right" wrapText="1"/>
      <protection locked="0"/>
    </xf>
    <xf numFmtId="0" fontId="5" fillId="3" borderId="1" xfId="0" applyFont="1" applyFill="1" applyBorder="1" applyAlignment="1">
      <alignment horizontal="left" wrapText="1"/>
    </xf>
    <xf numFmtId="0" fontId="5" fillId="3" borderId="18" xfId="0" applyFont="1" applyFill="1" applyBorder="1" applyAlignment="1">
      <alignment horizontal="left" wrapText="1"/>
    </xf>
    <xf numFmtId="3" fontId="5" fillId="3" borderId="18" xfId="0" applyNumberFormat="1" applyFont="1" applyFill="1" applyBorder="1" applyAlignment="1">
      <alignment horizontal="right" wrapText="1"/>
    </xf>
    <xf numFmtId="3" fontId="5" fillId="3" borderId="7" xfId="0" applyNumberFormat="1" applyFont="1" applyFill="1" applyBorder="1" applyAlignment="1">
      <alignment horizontal="right" wrapText="1"/>
    </xf>
    <xf numFmtId="3" fontId="5" fillId="3" borderId="20" xfId="0" applyNumberFormat="1" applyFont="1" applyFill="1" applyBorder="1" applyAlignment="1">
      <alignment horizontal="right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14"/>
  <sheetViews>
    <sheetView tabSelected="1" workbookViewId="0">
      <selection activeCell="C4" sqref="C4"/>
    </sheetView>
  </sheetViews>
  <sheetFormatPr defaultRowHeight="15" x14ac:dyDescent="0.25"/>
  <cols>
    <col min="2" max="2" width="16.85546875" style="1" customWidth="1"/>
    <col min="3" max="3" width="12.28515625" style="1" customWidth="1"/>
    <col min="4" max="4" width="13.42578125" style="1" customWidth="1"/>
    <col min="5" max="5" width="8" style="1" customWidth="1"/>
    <col min="6" max="6" width="9.85546875" style="1" customWidth="1"/>
    <col min="7" max="7" width="9.5703125" style="1" customWidth="1"/>
    <col min="8" max="9" width="9.28515625" style="1" customWidth="1"/>
    <col min="10" max="10" width="9.42578125" style="1" customWidth="1"/>
    <col min="11" max="12" width="8.85546875" style="1" customWidth="1"/>
    <col min="13" max="13" width="9" style="1" customWidth="1"/>
    <col min="14" max="15" width="8.85546875" style="1" customWidth="1"/>
    <col min="16" max="16" width="8.7109375" style="1" customWidth="1"/>
    <col min="17" max="18" width="9.5703125" style="1" customWidth="1"/>
  </cols>
  <sheetData>
    <row r="2" spans="2:17" ht="15.75" thickBot="1" x14ac:dyDescent="0.3">
      <c r="B2" s="2" t="s">
        <v>1</v>
      </c>
      <c r="C2" s="2" t="s">
        <v>49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x14ac:dyDescent="0.25">
      <c r="B3" s="32" t="s">
        <v>2</v>
      </c>
      <c r="C3" s="34" t="s">
        <v>48</v>
      </c>
      <c r="D3" s="34"/>
      <c r="E3" s="34"/>
      <c r="F3" s="34"/>
      <c r="G3" s="34"/>
      <c r="H3" s="34"/>
      <c r="I3" s="34"/>
      <c r="J3" s="29" t="s">
        <v>3</v>
      </c>
      <c r="K3" s="30"/>
      <c r="L3" s="30"/>
      <c r="M3" s="30"/>
      <c r="N3" s="30"/>
      <c r="O3" s="30"/>
      <c r="P3" s="31"/>
      <c r="Q3" s="2"/>
    </row>
    <row r="4" spans="2:17" ht="150.75" thickBot="1" x14ac:dyDescent="0.3">
      <c r="B4" s="33"/>
      <c r="C4" s="10" t="s">
        <v>4</v>
      </c>
      <c r="D4" s="10" t="s">
        <v>5</v>
      </c>
      <c r="E4" s="10" t="s">
        <v>6</v>
      </c>
      <c r="F4" s="10" t="s">
        <v>7</v>
      </c>
      <c r="G4" s="11" t="s">
        <v>8</v>
      </c>
      <c r="H4" s="11" t="s">
        <v>9</v>
      </c>
      <c r="I4" s="12" t="s">
        <v>10</v>
      </c>
      <c r="J4" s="12" t="s">
        <v>11</v>
      </c>
      <c r="K4" s="11" t="s">
        <v>12</v>
      </c>
      <c r="L4" s="11" t="s">
        <v>13</v>
      </c>
      <c r="M4" s="11" t="s">
        <v>14</v>
      </c>
      <c r="N4" s="11" t="s">
        <v>15</v>
      </c>
      <c r="O4" s="11" t="s">
        <v>16</v>
      </c>
      <c r="P4" s="13" t="s">
        <v>17</v>
      </c>
      <c r="Q4" s="2"/>
    </row>
    <row r="5" spans="2:17" ht="30" x14ac:dyDescent="0.25">
      <c r="B5" s="14" t="s">
        <v>18</v>
      </c>
      <c r="C5" s="15" t="s">
        <v>19</v>
      </c>
      <c r="D5" s="16" t="s">
        <v>20</v>
      </c>
      <c r="E5" s="17" t="s">
        <v>21</v>
      </c>
      <c r="F5" s="18">
        <v>364606</v>
      </c>
      <c r="G5" s="19">
        <v>11953</v>
      </c>
      <c r="H5" s="20" t="s">
        <v>22</v>
      </c>
      <c r="I5" s="21">
        <v>340700</v>
      </c>
      <c r="J5" s="21">
        <f>G5*2</f>
        <v>23906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4">
        <v>0</v>
      </c>
      <c r="Q5" s="2"/>
    </row>
    <row r="6" spans="2:17" ht="60" x14ac:dyDescent="0.25">
      <c r="B6" s="14" t="s">
        <v>23</v>
      </c>
      <c r="C6" s="15" t="s">
        <v>24</v>
      </c>
      <c r="D6" s="16" t="s">
        <v>25</v>
      </c>
      <c r="E6" s="17" t="s">
        <v>26</v>
      </c>
      <c r="F6" s="18">
        <v>800669</v>
      </c>
      <c r="G6" s="18">
        <v>16122</v>
      </c>
      <c r="H6" s="17" t="s">
        <v>27</v>
      </c>
      <c r="I6" s="18">
        <v>370806</v>
      </c>
      <c r="J6" s="18">
        <f t="shared" ref="J6:J13" si="0">G6*6</f>
        <v>96732</v>
      </c>
      <c r="K6" s="5">
        <f>G6*12</f>
        <v>193464</v>
      </c>
      <c r="L6" s="5">
        <f>K6</f>
        <v>193464</v>
      </c>
      <c r="M6" s="5">
        <f>L6</f>
        <v>193464</v>
      </c>
      <c r="N6" s="5">
        <f>G6*8</f>
        <v>128976</v>
      </c>
      <c r="O6" s="5">
        <v>0</v>
      </c>
      <c r="P6" s="6">
        <v>0</v>
      </c>
      <c r="Q6" s="2"/>
    </row>
    <row r="7" spans="2:17" ht="60" x14ac:dyDescent="0.25">
      <c r="B7" s="14" t="s">
        <v>28</v>
      </c>
      <c r="C7" s="15" t="s">
        <v>29</v>
      </c>
      <c r="D7" s="16" t="s">
        <v>30</v>
      </c>
      <c r="E7" s="17" t="s">
        <v>31</v>
      </c>
      <c r="F7" s="18">
        <v>435311</v>
      </c>
      <c r="G7" s="18">
        <v>11803</v>
      </c>
      <c r="H7" s="17" t="s">
        <v>32</v>
      </c>
      <c r="I7" s="18">
        <v>365893</v>
      </c>
      <c r="J7" s="18">
        <f t="shared" si="0"/>
        <v>70818</v>
      </c>
      <c r="K7" s="5">
        <f>G7*12</f>
        <v>141636</v>
      </c>
      <c r="L7" s="5">
        <v>129833</v>
      </c>
      <c r="M7" s="5">
        <v>0</v>
      </c>
      <c r="N7" s="5">
        <v>0</v>
      </c>
      <c r="O7" s="5">
        <v>0</v>
      </c>
      <c r="P7" s="6">
        <v>0</v>
      </c>
      <c r="Q7" s="2"/>
    </row>
    <row r="8" spans="2:17" ht="30" x14ac:dyDescent="0.25">
      <c r="B8" s="14" t="s">
        <v>33</v>
      </c>
      <c r="C8" s="15" t="s">
        <v>34</v>
      </c>
      <c r="D8" s="16" t="s">
        <v>35</v>
      </c>
      <c r="E8" s="17" t="s">
        <v>36</v>
      </c>
      <c r="F8" s="18">
        <v>10244200</v>
      </c>
      <c r="G8" s="18">
        <v>90702</v>
      </c>
      <c r="H8" s="17" t="s">
        <v>37</v>
      </c>
      <c r="I8" s="18">
        <v>7251034</v>
      </c>
      <c r="J8" s="18">
        <f t="shared" si="0"/>
        <v>544212</v>
      </c>
      <c r="K8" s="5">
        <v>1088424</v>
      </c>
      <c r="L8" s="5">
        <f t="shared" ref="L8:O13" si="1">K8</f>
        <v>1088424</v>
      </c>
      <c r="M8" s="5">
        <f>G8*3</f>
        <v>272106</v>
      </c>
      <c r="N8" s="5">
        <v>0</v>
      </c>
      <c r="O8" s="5">
        <v>0</v>
      </c>
      <c r="P8" s="6">
        <v>0</v>
      </c>
      <c r="Q8" s="2"/>
    </row>
    <row r="9" spans="2:17" ht="30" x14ac:dyDescent="0.25">
      <c r="B9" s="14" t="s">
        <v>38</v>
      </c>
      <c r="C9" s="15" t="s">
        <v>39</v>
      </c>
      <c r="D9" s="16" t="s">
        <v>25</v>
      </c>
      <c r="E9" s="17" t="s">
        <v>40</v>
      </c>
      <c r="F9" s="18">
        <v>642033</v>
      </c>
      <c r="G9" s="18">
        <v>11710</v>
      </c>
      <c r="H9" s="17" t="s">
        <v>41</v>
      </c>
      <c r="I9" s="18">
        <v>174671</v>
      </c>
      <c r="J9" s="18">
        <f t="shared" si="0"/>
        <v>70260</v>
      </c>
      <c r="K9" s="5">
        <f>G9*12</f>
        <v>140520</v>
      </c>
      <c r="L9" s="5">
        <f t="shared" si="1"/>
        <v>140520</v>
      </c>
      <c r="M9" s="5">
        <f t="shared" si="1"/>
        <v>140520</v>
      </c>
      <c r="N9" s="5">
        <f t="shared" si="1"/>
        <v>140520</v>
      </c>
      <c r="O9" s="5">
        <f t="shared" si="1"/>
        <v>140520</v>
      </c>
      <c r="P9" s="6">
        <f>G9*3</f>
        <v>35130</v>
      </c>
      <c r="Q9" s="2"/>
    </row>
    <row r="10" spans="2:17" ht="30" x14ac:dyDescent="0.25">
      <c r="B10" s="14" t="s">
        <v>38</v>
      </c>
      <c r="C10" s="15" t="s">
        <v>39</v>
      </c>
      <c r="D10" s="16" t="s">
        <v>25</v>
      </c>
      <c r="E10" s="17" t="s">
        <v>40</v>
      </c>
      <c r="F10" s="18">
        <v>642033</v>
      </c>
      <c r="G10" s="18">
        <v>13872</v>
      </c>
      <c r="H10" s="17" t="s">
        <v>41</v>
      </c>
      <c r="I10" s="18">
        <v>206949</v>
      </c>
      <c r="J10" s="18">
        <f t="shared" si="0"/>
        <v>83232</v>
      </c>
      <c r="K10" s="5">
        <f>G10*12</f>
        <v>166464</v>
      </c>
      <c r="L10" s="5">
        <f t="shared" si="1"/>
        <v>166464</v>
      </c>
      <c r="M10" s="5">
        <f t="shared" si="1"/>
        <v>166464</v>
      </c>
      <c r="N10" s="5">
        <f t="shared" si="1"/>
        <v>166464</v>
      </c>
      <c r="O10" s="5">
        <f t="shared" si="1"/>
        <v>166464</v>
      </c>
      <c r="P10" s="6">
        <f>G10*3</f>
        <v>41616</v>
      </c>
      <c r="Q10" s="2"/>
    </row>
    <row r="11" spans="2:17" ht="45" x14ac:dyDescent="0.25">
      <c r="B11" s="14" t="s">
        <v>23</v>
      </c>
      <c r="C11" s="15" t="s">
        <v>42</v>
      </c>
      <c r="D11" s="16" t="s">
        <v>30</v>
      </c>
      <c r="E11" s="17" t="s">
        <v>40</v>
      </c>
      <c r="F11" s="18">
        <v>435868</v>
      </c>
      <c r="G11" s="18">
        <v>11711</v>
      </c>
      <c r="H11" s="17" t="s">
        <v>41</v>
      </c>
      <c r="I11" s="18">
        <v>191486</v>
      </c>
      <c r="J11" s="18">
        <f t="shared" si="0"/>
        <v>70266</v>
      </c>
      <c r="K11" s="5">
        <f>G11*12</f>
        <v>140532</v>
      </c>
      <c r="L11" s="5">
        <f t="shared" si="1"/>
        <v>140532</v>
      </c>
      <c r="M11" s="5">
        <f t="shared" si="1"/>
        <v>140532</v>
      </c>
      <c r="N11" s="5">
        <f t="shared" si="1"/>
        <v>140532</v>
      </c>
      <c r="O11" s="5">
        <f t="shared" si="1"/>
        <v>140532</v>
      </c>
      <c r="P11" s="6">
        <f>G11*3</f>
        <v>35133</v>
      </c>
      <c r="Q11" s="2"/>
    </row>
    <row r="12" spans="2:17" ht="90" x14ac:dyDescent="0.25">
      <c r="B12" s="22" t="s">
        <v>38</v>
      </c>
      <c r="C12" s="15" t="s">
        <v>43</v>
      </c>
      <c r="D12" s="16" t="s">
        <v>25</v>
      </c>
      <c r="E12" s="17" t="s">
        <v>44</v>
      </c>
      <c r="F12" s="18">
        <v>2466879</v>
      </c>
      <c r="G12" s="18">
        <v>34262</v>
      </c>
      <c r="H12" s="17" t="s">
        <v>45</v>
      </c>
      <c r="I12" s="18">
        <v>239834</v>
      </c>
      <c r="J12" s="18">
        <f t="shared" si="0"/>
        <v>205572</v>
      </c>
      <c r="K12" s="5">
        <f>G12*12</f>
        <v>411144</v>
      </c>
      <c r="L12" s="5">
        <f t="shared" si="1"/>
        <v>411144</v>
      </c>
      <c r="M12" s="5">
        <f t="shared" si="1"/>
        <v>411144</v>
      </c>
      <c r="N12" s="5">
        <f t="shared" si="1"/>
        <v>411144</v>
      </c>
      <c r="O12" s="5">
        <f>G12*11</f>
        <v>376882</v>
      </c>
      <c r="P12" s="6">
        <v>0</v>
      </c>
      <c r="Q12" s="2"/>
    </row>
    <row r="13" spans="2:17" ht="90.75" thickBot="1" x14ac:dyDescent="0.3">
      <c r="B13" s="22" t="s">
        <v>38</v>
      </c>
      <c r="C13" s="15" t="s">
        <v>46</v>
      </c>
      <c r="D13" s="16" t="s">
        <v>47</v>
      </c>
      <c r="E13" s="17" t="s">
        <v>44</v>
      </c>
      <c r="F13" s="18">
        <v>2699136</v>
      </c>
      <c r="G13" s="18">
        <v>30981</v>
      </c>
      <c r="H13" s="17" t="s">
        <v>45</v>
      </c>
      <c r="I13" s="23">
        <v>216867</v>
      </c>
      <c r="J13" s="23">
        <f t="shared" si="0"/>
        <v>185886</v>
      </c>
      <c r="K13" s="7">
        <f>G13*12</f>
        <v>371772</v>
      </c>
      <c r="L13" s="7">
        <f t="shared" si="1"/>
        <v>371772</v>
      </c>
      <c r="M13" s="7">
        <f t="shared" si="1"/>
        <v>371772</v>
      </c>
      <c r="N13" s="7">
        <f t="shared" si="1"/>
        <v>371772</v>
      </c>
      <c r="O13" s="7">
        <f>G13*11</f>
        <v>340791</v>
      </c>
      <c r="P13" s="8">
        <v>0</v>
      </c>
      <c r="Q13" s="2"/>
    </row>
    <row r="14" spans="2:17" ht="15.75" thickBot="1" x14ac:dyDescent="0.3">
      <c r="B14" s="24" t="s">
        <v>0</v>
      </c>
      <c r="C14" s="25"/>
      <c r="D14" s="26"/>
      <c r="E14" s="26"/>
      <c r="F14" s="26">
        <f>SUM(F5:F13)</f>
        <v>18730735</v>
      </c>
      <c r="G14" s="26">
        <f>SUM(G5:G13)</f>
        <v>233116</v>
      </c>
      <c r="H14" s="26"/>
      <c r="I14" s="27">
        <f t="shared" ref="I14:P14" si="2">SUM(I5:I13)</f>
        <v>9358240</v>
      </c>
      <c r="J14" s="27">
        <f t="shared" si="2"/>
        <v>1350884</v>
      </c>
      <c r="K14" s="27">
        <f t="shared" si="2"/>
        <v>2653956</v>
      </c>
      <c r="L14" s="27">
        <f t="shared" si="2"/>
        <v>2642153</v>
      </c>
      <c r="M14" s="27">
        <f t="shared" si="2"/>
        <v>1696002</v>
      </c>
      <c r="N14" s="27">
        <f t="shared" si="2"/>
        <v>1359408</v>
      </c>
      <c r="O14" s="27">
        <f t="shared" si="2"/>
        <v>1165189</v>
      </c>
      <c r="P14" s="28">
        <f t="shared" si="2"/>
        <v>111879</v>
      </c>
      <c r="Q14" s="9"/>
    </row>
  </sheetData>
  <mergeCells count="3">
    <mergeCell ref="J3:P3"/>
    <mergeCell ref="B3:B4"/>
    <mergeCell ref="C3:I3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Holubičková</dc:creator>
  <cp:lastModifiedBy>Tereza Brutmanová</cp:lastModifiedBy>
  <cp:lastPrinted>2014-09-30T12:36:47Z</cp:lastPrinted>
  <dcterms:created xsi:type="dcterms:W3CDTF">2014-09-30T10:24:32Z</dcterms:created>
  <dcterms:modified xsi:type="dcterms:W3CDTF">2014-09-30T12:36:49Z</dcterms:modified>
</cp:coreProperties>
</file>