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3035" windowHeight="8955"/>
  </bookViews>
  <sheets>
    <sheet name="Bratislava" sheetId="2" r:id="rId1"/>
  </sheets>
  <definedNames>
    <definedName name="_xlnm.Print_Titles" localSheetId="0">Bratislava!$112:$112</definedName>
    <definedName name="_xlnm.Print_Area" localSheetId="0">Bratislava!$C$4:$P$67,Bratislava!$C$73:$P$96,Bratislava!$C$102:$P$158</definedName>
  </definedNames>
  <calcPr calcId="125725"/>
</workbook>
</file>

<file path=xl/calcChain.xml><?xml version="1.0" encoding="utf-8"?>
<calcChain xmlns="http://schemas.openxmlformats.org/spreadsheetml/2006/main">
  <c r="E78" i="2"/>
  <c r="M145"/>
  <c r="M129"/>
  <c r="M150"/>
  <c r="M146"/>
  <c r="M125"/>
  <c r="M123"/>
  <c r="Z133"/>
  <c r="X133"/>
  <c r="V133"/>
  <c r="M133"/>
  <c r="M137"/>
  <c r="M136"/>
  <c r="Z131"/>
  <c r="X131"/>
  <c r="V131"/>
  <c r="M131"/>
  <c r="Z145"/>
  <c r="X145"/>
  <c r="V145"/>
  <c r="Z137"/>
  <c r="X137"/>
  <c r="V137"/>
  <c r="Z136"/>
  <c r="X136"/>
  <c r="V136"/>
  <c r="Z124"/>
  <c r="X124"/>
  <c r="V124"/>
  <c r="M124"/>
  <c r="L110"/>
  <c r="L109"/>
  <c r="E110"/>
  <c r="E109"/>
  <c r="L81"/>
  <c r="L80"/>
  <c r="E81"/>
  <c r="E80"/>
  <c r="M152"/>
  <c r="M151"/>
  <c r="M148"/>
  <c r="M147"/>
  <c r="M144"/>
  <c r="M143"/>
  <c r="M142"/>
  <c r="M141"/>
  <c r="M140"/>
  <c r="M139"/>
  <c r="M134"/>
  <c r="M130"/>
  <c r="M128"/>
  <c r="M127"/>
  <c r="M126"/>
  <c r="M120"/>
  <c r="M119"/>
  <c r="M118"/>
  <c r="M117"/>
  <c r="M116"/>
  <c r="M115"/>
  <c r="M135"/>
  <c r="Z135"/>
  <c r="X135"/>
  <c r="V135"/>
  <c r="Z119"/>
  <c r="X119"/>
  <c r="V119"/>
  <c r="Z127"/>
  <c r="X127"/>
  <c r="V127"/>
  <c r="Z117"/>
  <c r="X117"/>
  <c r="V117"/>
  <c r="Z116"/>
  <c r="X116"/>
  <c r="V116"/>
  <c r="Z118"/>
  <c r="X118"/>
  <c r="V118"/>
  <c r="Z115"/>
  <c r="X115"/>
  <c r="V115"/>
  <c r="Z120"/>
  <c r="X120"/>
  <c r="V120"/>
  <c r="L25"/>
  <c r="E75"/>
  <c r="E76"/>
  <c r="L78"/>
  <c r="E104"/>
  <c r="E105"/>
  <c r="E107"/>
  <c r="L107"/>
  <c r="V114"/>
  <c r="X114"/>
  <c r="V123"/>
  <c r="X123"/>
  <c r="Z123"/>
  <c r="V125"/>
  <c r="X125"/>
  <c r="Z125"/>
  <c r="V126"/>
  <c r="X126"/>
  <c r="Z126"/>
  <c r="V128"/>
  <c r="X128"/>
  <c r="Z128"/>
  <c r="V130"/>
  <c r="X130"/>
  <c r="Z130"/>
  <c r="V132"/>
  <c r="X132"/>
  <c r="Z132"/>
  <c r="V134"/>
  <c r="X134"/>
  <c r="Z134"/>
  <c r="V138"/>
  <c r="X138"/>
  <c r="Z138"/>
  <c r="V139"/>
  <c r="X139"/>
  <c r="Z139"/>
  <c r="V140"/>
  <c r="X140"/>
  <c r="Z140"/>
  <c r="V141"/>
  <c r="X141"/>
  <c r="Z141"/>
  <c r="V142"/>
  <c r="X142"/>
  <c r="Z142"/>
  <c r="V143"/>
  <c r="X143"/>
  <c r="Z143"/>
  <c r="V144"/>
  <c r="X144"/>
  <c r="Z144"/>
  <c r="V146"/>
  <c r="X146"/>
  <c r="Z146"/>
  <c r="V147"/>
  <c r="X147"/>
  <c r="Z147"/>
  <c r="V148"/>
  <c r="X148"/>
  <c r="Z148"/>
  <c r="V149"/>
  <c r="X149"/>
  <c r="Z149"/>
  <c r="V150"/>
  <c r="X150"/>
  <c r="Z150"/>
  <c r="V151"/>
  <c r="X151"/>
  <c r="Z151"/>
  <c r="V152"/>
  <c r="X152"/>
  <c r="Z152"/>
  <c r="M154"/>
  <c r="M153" s="1"/>
  <c r="M90" s="1"/>
  <c r="V154"/>
  <c r="V153"/>
  <c r="X154"/>
  <c r="X153"/>
  <c r="Z154"/>
  <c r="Z153"/>
  <c r="M157"/>
  <c r="V157"/>
  <c r="X157"/>
  <c r="Z157"/>
  <c r="M158"/>
  <c r="V158"/>
  <c r="X158"/>
  <c r="X156" s="1"/>
  <c r="X155" s="1"/>
  <c r="Z158"/>
  <c r="M138"/>
  <c r="M149"/>
  <c r="M132"/>
  <c r="Z156"/>
  <c r="Z155" s="1"/>
  <c r="Z114"/>
  <c r="G33"/>
  <c r="L30"/>
  <c r="G30"/>
  <c r="G31"/>
  <c r="G32"/>
  <c r="X122"/>
  <c r="X121" s="1"/>
  <c r="Z122"/>
  <c r="Z121" s="1"/>
  <c r="Z113" s="1"/>
  <c r="V122"/>
  <c r="V121" s="1"/>
  <c r="V113" l="1"/>
  <c r="V156"/>
  <c r="V155" s="1"/>
  <c r="X113"/>
  <c r="M156"/>
  <c r="M155" s="1"/>
  <c r="M91" s="1"/>
  <c r="M122"/>
  <c r="M121" s="1"/>
  <c r="M87" s="1"/>
  <c r="M114"/>
  <c r="M86" s="1"/>
  <c r="M92" l="1"/>
  <c r="M89"/>
  <c r="M113"/>
  <c r="M85" s="1"/>
  <c r="L24" s="1"/>
  <c r="L27" s="1"/>
  <c r="K96" l="1"/>
  <c r="L29"/>
  <c r="K35" s="1"/>
  <c r="G29"/>
</calcChain>
</file>

<file path=xl/sharedStrings.xml><?xml version="1.0" encoding="utf-8"?>
<sst xmlns="http://schemas.openxmlformats.org/spreadsheetml/2006/main" count="272" uniqueCount="126">
  <si>
    <t>List obsahuje:</t>
  </si>
  <si>
    <t>&gt;&gt;  skryté sloupce  &lt;&lt;</t>
  </si>
  <si>
    <t>v ---  níže se nacházejí doplnkové a pomocné údaje k sestavám  --- v</t>
  </si>
  <si>
    <t>Stavba:</t>
  </si>
  <si>
    <t>JKSO:</t>
  </si>
  <si>
    <t>CC-CZ:</t>
  </si>
  <si>
    <t>Místo:</t>
  </si>
  <si>
    <t>Datum:</t>
  </si>
  <si>
    <t>Objednavatel:</t>
  </si>
  <si>
    <t>IČ:</t>
  </si>
  <si>
    <t>DIČ:</t>
  </si>
  <si>
    <t>Zhotovitel:</t>
  </si>
  <si>
    <t>Projektant:</t>
  </si>
  <si>
    <t>RPE, s.r.o.</t>
  </si>
  <si>
    <t>Zpracovatel:</t>
  </si>
  <si>
    <t>Cena bez DPH</t>
  </si>
  <si>
    <t>DPH</t>
  </si>
  <si>
    <t>základní</t>
  </si>
  <si>
    <t>ze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</si>
  <si>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</si>
  <si>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</si>
  <si>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</si>
  <si>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</si>
  <si>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</si>
  <si>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</si>
  <si>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</si>
  <si>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</si>
  <si>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</si>
  <si>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Celkové náklady za stavbu 1) + 2)</t>
  </si>
  <si>
    <t>Zpět na list:</t>
  </si>
  <si>
    <t>KRYCÍ LIST ROZPOČTU</t>
  </si>
  <si>
    <t>Objekt: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</si>
  <si>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</si>
  <si>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</si>
  <si>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</si>
  <si>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</si>
  <si>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</si>
  <si>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</si>
  <si>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PSV -  Práce a dodávky PSV</t>
  </si>
  <si>
    <t>M -  Práce a dodávky M</t>
  </si>
  <si>
    <t xml:space="preserve">    21-M - Elektromontáže</t>
  </si>
  <si>
    <t>HZS -  Hodinové zúčtovací sazby</t>
  </si>
  <si>
    <t>VRN -  Vedlejší rozpočtové náklady</t>
  </si>
  <si>
    <t xml:space="preserve">    VRN4 -  Inženýrská činnost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</si>
  <si>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</si>
  <si>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</si>
  <si>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</si>
  <si>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</si>
  <si>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</si>
  <si>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</si>
  <si>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</si>
  <si>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</si>
  <si>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Cena celkem
[CZK]</t>
  </si>
  <si>
    <t>Poznámka</t>
  </si>
  <si>
    <t>J. Nh [h]</t>
  </si>
  <si>
    <t>Nh celkom [h]</t>
  </si>
  <si>
    <t>J. hmotnost
[t]</t>
  </si>
  <si>
    <t>Hmotnost
celkem [t]</t>
  </si>
  <si>
    <t>J. suť [t]</t>
  </si>
  <si>
    <t>Suť Celkem [t]</t>
  </si>
  <si>
    <t>44</t>
  </si>
  <si>
    <t>M</t>
  </si>
  <si>
    <t>sada</t>
  </si>
  <si>
    <t>45</t>
  </si>
  <si>
    <t>K</t>
  </si>
  <si>
    <t>46</t>
  </si>
  <si>
    <t>m</t>
  </si>
  <si>
    <t>47</t>
  </si>
  <si>
    <t>48</t>
  </si>
  <si>
    <t>kus</t>
  </si>
  <si>
    <t>49</t>
  </si>
  <si>
    <t>t</t>
  </si>
  <si>
    <t>Montáž se zhotovením konstrukce pro rozvodny z profilů tenkostěnných</t>
  </si>
  <si>
    <t>kg</t>
  </si>
  <si>
    <t xml:space="preserve">Vydání průkazu způsobilosti pro funkční celek </t>
  </si>
  <si>
    <t>hod</t>
  </si>
  <si>
    <t xml:space="preserve">Dokončovací práce úprava zapojení stávajících kabelových skříní/rozvaděčů </t>
  </si>
  <si>
    <t xml:space="preserve">Hodinové sazby činnost v rámci ŽTS </t>
  </si>
  <si>
    <t xml:space="preserve">   Hodinová zúčtovací sazba elektromontér VN a VVN odborný</t>
  </si>
  <si>
    <t>Koordinátor BOZP na staveništi</t>
  </si>
  <si>
    <t>kpl</t>
  </si>
  <si>
    <t>Plán BOZP na staveništi</t>
  </si>
  <si>
    <t>1) Krycí list rozpočtu</t>
  </si>
  <si>
    <t>2) Rekapitulace rozpočtu</t>
  </si>
  <si>
    <t>3) Rozpočet</t>
  </si>
  <si>
    <t>Rekapitulace stavby</t>
  </si>
  <si>
    <t>Výměna technologie MR Bratislavská</t>
  </si>
  <si>
    <t>Vybourání stěn u transformátorů</t>
  </si>
  <si>
    <t>Zazdění stěn u transformátorů</t>
  </si>
  <si>
    <t>odvoz suti</t>
  </si>
  <si>
    <t>stavební materiál</t>
  </si>
  <si>
    <t>VN rozváděč, 5 polí</t>
  </si>
  <si>
    <t>Instalace VN rozváděče, včetně kabelů</t>
  </si>
  <si>
    <t>Instlace rozváděčů vlastní spotřeby a dálkového ovládání</t>
  </si>
  <si>
    <t>Rozváděč vlastní spotřeby o 2 polích</t>
  </si>
  <si>
    <t>Montáž kabelových lávek</t>
  </si>
  <si>
    <t>ocel na kabelové lávky</t>
  </si>
  <si>
    <t>oprava zemního pásku</t>
  </si>
  <si>
    <t>zemní pásek ZN 30x4</t>
  </si>
  <si>
    <t>Vybourání prostupů pod rozváděči</t>
  </si>
  <si>
    <t>Instalace rámů pod VN a nn rozváděče</t>
  </si>
  <si>
    <t>VN kabely</t>
  </si>
  <si>
    <t>Instalace transformátorů</t>
  </si>
  <si>
    <t>Trakční transformátor 1650kVA</t>
  </si>
  <si>
    <t>Transformátor vlastní spotřeby 100kVA</t>
  </si>
  <si>
    <t>Instalace stejnosměrného rozváděče 660V</t>
  </si>
  <si>
    <t>Stejnosměrný rozváděč 660V se 2 usměrňovači a 8+1 napáječi</t>
  </si>
  <si>
    <t>Kabely a pasoviny</t>
  </si>
  <si>
    <t>Dokumentace</t>
  </si>
  <si>
    <t>Dokončovací práce zkušební provoz, zaškolení obsluhy</t>
  </si>
  <si>
    <t>Dopravné a manipulace na místě</t>
  </si>
  <si>
    <t>Nadřazený řídící systém a úprava dálkového ovládání</t>
  </si>
  <si>
    <t>Instalace nn kabelů a pasovin se zakončením a spojkovámím</t>
  </si>
  <si>
    <t>Dokončovací práce dokončovací práce na elektrickém zařízení  a zkoušky</t>
  </si>
  <si>
    <t>Zařízení staveniště</t>
  </si>
  <si>
    <t>CZ25013891</t>
  </si>
  <si>
    <t>CZ02811600</t>
  </si>
  <si>
    <t>02811600</t>
  </si>
  <si>
    <t>Rám pod rozváděče</t>
  </si>
  <si>
    <t>Kompenzační rozváděč</t>
  </si>
  <si>
    <t>Demontáž rozváděčů VN a nn</t>
  </si>
  <si>
    <t>DPMUL, MR Bratislavská - VN část a vlastní spotřeba</t>
  </si>
  <si>
    <t>Úprava dálkového ovládání</t>
  </si>
  <si>
    <t>Dopravní podnik města Ústí nad Labem a.s.</t>
  </si>
  <si>
    <t>Ústí nad Labem, ul. Bratislavská, p.p.č. 1769/3 v k.ú. Ústí nad Labem</t>
  </si>
  <si>
    <t>Vyplňte zeleně podbarvená pole. Optimalizováno pro tisk sestav ve formátu A4 - na výšku.</t>
  </si>
</sst>
</file>

<file path=xl/styles.xml><?xml version="1.0" encoding="utf-8"?>
<styleSheet xmlns="http://schemas.openxmlformats.org/spreadsheetml/2006/main">
  <numFmts count="5">
    <numFmt numFmtId="164" formatCode="#,##0.00;\-#,##0.00"/>
    <numFmt numFmtId="165" formatCode="0.00%;\-0.00%"/>
    <numFmt numFmtId="166" formatCode="dd\.mm\.yyyy"/>
    <numFmt numFmtId="167" formatCode="#,##0.00000;\-#,##0.00000"/>
    <numFmt numFmtId="168" formatCode="#,##0.000;\-#,##0.000"/>
  </numFmts>
  <fonts count="31">
    <font>
      <sz val="8"/>
      <name val="Trebuchet MS"/>
      <charset val="238"/>
    </font>
    <font>
      <sz val="8"/>
      <color indexed="48"/>
      <name val="Trebuchet MS"/>
      <charset val="238"/>
    </font>
    <font>
      <b/>
      <sz val="16"/>
      <name val="Trebuchet MS"/>
      <family val="2"/>
      <charset val="238"/>
    </font>
    <font>
      <sz val="9"/>
      <color indexed="55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0"/>
      <color indexed="63"/>
      <name val="Trebuchet MS"/>
      <family val="2"/>
      <charset val="238"/>
    </font>
    <font>
      <sz val="10"/>
      <name val="Trebuchet MS"/>
      <family val="2"/>
      <charset val="238"/>
    </font>
    <font>
      <b/>
      <sz val="10"/>
      <name val="Trebuchet MS"/>
      <family val="2"/>
      <charset val="238"/>
    </font>
    <font>
      <sz val="8"/>
      <color indexed="55"/>
      <name val="Trebuchet MS"/>
      <family val="2"/>
      <charset val="238"/>
    </font>
    <font>
      <b/>
      <sz val="10"/>
      <color indexed="63"/>
      <name val="Trebuchet MS"/>
      <family val="2"/>
      <charset val="238"/>
    </font>
    <font>
      <sz val="10"/>
      <color indexed="55"/>
      <name val="Trebuchet MS"/>
      <family val="2"/>
      <charset val="238"/>
    </font>
    <font>
      <b/>
      <sz val="12"/>
      <color indexed="16"/>
      <name val="Trebuchet MS"/>
      <family val="2"/>
      <charset val="238"/>
    </font>
    <font>
      <sz val="12"/>
      <name val="Trebuchet MS"/>
      <family val="2"/>
      <charset val="238"/>
    </font>
    <font>
      <sz val="12"/>
      <color indexed="56"/>
      <name val="Trebuchet MS"/>
      <family val="2"/>
      <charset val="238"/>
    </font>
    <font>
      <sz val="8"/>
      <color indexed="56"/>
      <name val="Trebuchet MS"/>
      <family val="2"/>
      <charset val="238"/>
    </font>
    <font>
      <sz val="10"/>
      <color indexed="56"/>
      <name val="Trebuchet MS"/>
      <family val="2"/>
      <charset val="238"/>
    </font>
    <font>
      <sz val="8"/>
      <color indexed="16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indexed="12"/>
      <name val="Trebuchet MS"/>
      <family val="2"/>
      <charset val="238"/>
    </font>
    <font>
      <sz val="8"/>
      <name val="Trebuchet MS"/>
      <family val="2"/>
      <charset val="238"/>
    </font>
    <font>
      <sz val="10"/>
      <name val="Trebuchet MS"/>
      <family val="2"/>
      <charset val="238"/>
    </font>
    <font>
      <sz val="10"/>
      <color indexed="16"/>
      <name val="Trebuchet MS"/>
      <family val="2"/>
      <charset val="238"/>
    </font>
    <font>
      <i/>
      <sz val="8"/>
      <color indexed="12"/>
      <name val="Trebuchet MS"/>
      <family val="2"/>
      <charset val="238"/>
    </font>
    <font>
      <sz val="8"/>
      <name val="Trebuchet MS"/>
      <family val="2"/>
      <charset val="238"/>
    </font>
    <font>
      <sz val="8"/>
      <color indexed="48"/>
      <name val="Trebuchet MS"/>
      <family val="2"/>
      <charset val="238"/>
    </font>
    <font>
      <sz val="9"/>
      <name val="Trebuchet MS"/>
      <family val="2"/>
      <charset val="238"/>
    </font>
    <font>
      <u/>
      <sz val="8"/>
      <color theme="1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8"/>
      <color rgb="FF006100"/>
      <name val="Trebuchet MS"/>
      <family val="2"/>
      <charset val="238"/>
    </font>
    <font>
      <sz val="10"/>
      <color rgb="FFFF0000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 applyAlignment="0">
      <alignment vertical="top" wrapText="1"/>
      <protection locked="0"/>
    </xf>
    <xf numFmtId="0" fontId="27" fillId="0" borderId="0" applyNumberFormat="0" applyFill="0" applyBorder="0" applyAlignment="0" applyProtection="0">
      <alignment vertical="top" wrapText="1"/>
      <protection locked="0"/>
    </xf>
    <xf numFmtId="0" fontId="29" fillId="4" borderId="0" applyNumberFormat="0" applyBorder="0" applyAlignment="0" applyProtection="0"/>
  </cellStyleXfs>
  <cellXfs count="155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0" fillId="3" borderId="0" xfId="0" applyFill="1" applyAlignment="1">
      <alignment horizontal="left" vertical="top"/>
      <protection locked="0"/>
    </xf>
    <xf numFmtId="0" fontId="0" fillId="3" borderId="0" xfId="0" applyFont="1" applyFill="1" applyAlignment="1">
      <alignment horizontal="left" vertical="top"/>
      <protection locked="0"/>
    </xf>
    <xf numFmtId="0" fontId="0" fillId="0" borderId="0" xfId="0" applyFont="1" applyAlignment="1">
      <alignment horizontal="left" vertical="center"/>
      <protection locked="0"/>
    </xf>
    <xf numFmtId="0" fontId="0" fillId="0" borderId="1" xfId="0" applyBorder="1" applyAlignment="1">
      <alignment horizontal="left" vertical="top"/>
      <protection locked="0"/>
    </xf>
    <xf numFmtId="0" fontId="0" fillId="0" borderId="2" xfId="0" applyBorder="1" applyAlignment="1">
      <alignment horizontal="left" vertical="top"/>
      <protection locked="0"/>
    </xf>
    <xf numFmtId="0" fontId="0" fillId="0" borderId="3" xfId="0" applyBorder="1" applyAlignment="1">
      <alignment horizontal="left" vertical="top"/>
      <protection locked="0"/>
    </xf>
    <xf numFmtId="0" fontId="0" fillId="0" borderId="4" xfId="0" applyBorder="1" applyAlignment="1">
      <alignment horizontal="left" vertical="top"/>
      <protection locked="0"/>
    </xf>
    <xf numFmtId="0" fontId="0" fillId="0" borderId="5" xfId="0" applyBorder="1" applyAlignment="1">
      <alignment horizontal="left" vertical="top"/>
      <protection locked="0"/>
    </xf>
    <xf numFmtId="0" fontId="1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>
      <alignment horizontal="left" vertical="top"/>
      <protection locked="0"/>
    </xf>
    <xf numFmtId="0" fontId="3" fillId="0" borderId="0" xfId="0" applyFont="1" applyAlignment="1">
      <alignment horizontal="left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0" fillId="0" borderId="4" xfId="0" applyBorder="1" applyAlignment="1">
      <alignment horizontal="left" vertical="center"/>
      <protection locked="0"/>
    </xf>
    <xf numFmtId="0" fontId="0" fillId="0" borderId="5" xfId="0" applyBorder="1" applyAlignment="1">
      <alignment horizontal="left" vertical="center"/>
      <protection locked="0"/>
    </xf>
    <xf numFmtId="0" fontId="9" fillId="0" borderId="0" xfId="0" applyFont="1" applyAlignment="1">
      <alignment horizontal="left" vertical="center"/>
      <protection locked="0"/>
    </xf>
    <xf numFmtId="165" fontId="9" fillId="0" borderId="0" xfId="0" applyNumberFormat="1" applyFont="1" applyAlignment="1">
      <alignment horizontal="right" vertical="center"/>
      <protection locked="0"/>
    </xf>
    <xf numFmtId="0" fontId="9" fillId="0" borderId="0" xfId="0" applyFont="1" applyAlignment="1">
      <alignment horizontal="center" vertical="center"/>
      <protection locked="0"/>
    </xf>
    <xf numFmtId="0" fontId="0" fillId="2" borderId="0" xfId="0" applyFill="1" applyAlignment="1">
      <alignment horizontal="left" vertical="center"/>
      <protection locked="0"/>
    </xf>
    <xf numFmtId="0" fontId="5" fillId="2" borderId="6" xfId="0" applyFont="1" applyFill="1" applyBorder="1" applyAlignment="1">
      <alignment horizontal="left" vertical="center"/>
      <protection locked="0"/>
    </xf>
    <xf numFmtId="0" fontId="0" fillId="2" borderId="7" xfId="0" applyFill="1" applyBorder="1" applyAlignment="1">
      <alignment horizontal="left" vertical="center"/>
      <protection locked="0"/>
    </xf>
    <xf numFmtId="0" fontId="5" fillId="2" borderId="7" xfId="0" applyFont="1" applyFill="1" applyBorder="1" applyAlignment="1">
      <alignment horizontal="center" vertical="center"/>
      <protection locked="0"/>
    </xf>
    <xf numFmtId="0" fontId="10" fillId="0" borderId="8" xfId="0" applyFont="1" applyBorder="1" applyAlignment="1">
      <alignment horizontal="left" vertical="center"/>
      <protection locked="0"/>
    </xf>
    <xf numFmtId="0" fontId="0" fillId="0" borderId="9" xfId="0" applyBorder="1" applyAlignment="1">
      <alignment horizontal="left" vertical="center"/>
      <protection locked="0"/>
    </xf>
    <xf numFmtId="0" fontId="0" fillId="0" borderId="10" xfId="0" applyBorder="1" applyAlignment="1">
      <alignment horizontal="left" vertical="center"/>
      <protection locked="0"/>
    </xf>
    <xf numFmtId="0" fontId="0" fillId="0" borderId="11" xfId="0" applyBorder="1" applyAlignment="1">
      <alignment horizontal="left" vertical="top"/>
      <protection locked="0"/>
    </xf>
    <xf numFmtId="0" fontId="0" fillId="0" borderId="12" xfId="0" applyBorder="1" applyAlignment="1">
      <alignment horizontal="left" vertical="top"/>
      <protection locked="0"/>
    </xf>
    <xf numFmtId="0" fontId="11" fillId="0" borderId="13" xfId="0" applyFont="1" applyBorder="1" applyAlignment="1">
      <alignment horizontal="left" vertical="center"/>
      <protection locked="0"/>
    </xf>
    <xf numFmtId="0" fontId="0" fillId="0" borderId="14" xfId="0" applyBorder="1" applyAlignment="1">
      <alignment horizontal="left" vertical="center"/>
      <protection locked="0"/>
    </xf>
    <xf numFmtId="0" fontId="11" fillId="0" borderId="14" xfId="0" applyFont="1" applyBorder="1" applyAlignment="1">
      <alignment horizontal="left" vertical="center"/>
      <protection locked="0"/>
    </xf>
    <xf numFmtId="0" fontId="0" fillId="0" borderId="15" xfId="0" applyBorder="1" applyAlignment="1">
      <alignment horizontal="left" vertical="center"/>
      <protection locked="0"/>
    </xf>
    <xf numFmtId="0" fontId="0" fillId="0" borderId="16" xfId="0" applyBorder="1" applyAlignment="1">
      <alignment horizontal="left" vertical="center"/>
      <protection locked="0"/>
    </xf>
    <xf numFmtId="0" fontId="0" fillId="0" borderId="17" xfId="0" applyBorder="1" applyAlignment="1">
      <alignment horizontal="left" vertical="center"/>
      <protection locked="0"/>
    </xf>
    <xf numFmtId="0" fontId="0" fillId="0" borderId="18" xfId="0" applyBorder="1" applyAlignment="1">
      <alignment horizontal="left" vertical="center"/>
      <protection locked="0"/>
    </xf>
    <xf numFmtId="0" fontId="0" fillId="0" borderId="1" xfId="0" applyBorder="1" applyAlignment="1">
      <alignment horizontal="left" vertical="center"/>
      <protection locked="0"/>
    </xf>
    <xf numFmtId="0" fontId="0" fillId="0" borderId="2" xfId="0" applyBorder="1" applyAlignment="1">
      <alignment horizontal="left" vertical="center"/>
      <protection locked="0"/>
    </xf>
    <xf numFmtId="0" fontId="0" fillId="0" borderId="3" xfId="0" applyBorder="1" applyAlignment="1">
      <alignment horizontal="left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3" fillId="0" borderId="19" xfId="0" applyFont="1" applyBorder="1" applyAlignment="1">
      <alignment horizontal="center" vertical="center" wrapText="1"/>
      <protection locked="0"/>
    </xf>
    <xf numFmtId="0" fontId="3" fillId="0" borderId="20" xfId="0" applyFont="1" applyBorder="1" applyAlignment="1">
      <alignment horizontal="center" vertical="center" wrapText="1"/>
      <protection locked="0"/>
    </xf>
    <xf numFmtId="0" fontId="3" fillId="0" borderId="21" xfId="0" applyFont="1" applyBorder="1" applyAlignment="1">
      <alignment horizontal="center" vertical="center" wrapText="1"/>
      <protection locked="0"/>
    </xf>
    <xf numFmtId="0" fontId="0" fillId="0" borderId="8" xfId="0" applyBorder="1" applyAlignment="1">
      <alignment horizontal="left" vertical="center"/>
      <protection locked="0"/>
    </xf>
    <xf numFmtId="0" fontId="12" fillId="0" borderId="0" xfId="0" applyFont="1" applyAlignment="1">
      <alignment horizontal="left" vertical="center"/>
      <protection locked="0"/>
    </xf>
    <xf numFmtId="0" fontId="13" fillId="0" borderId="0" xfId="0" applyFont="1" applyAlignment="1">
      <alignment horizontal="left" vertical="center"/>
      <protection locked="0"/>
    </xf>
    <xf numFmtId="0" fontId="12" fillId="2" borderId="0" xfId="0" applyFont="1" applyFill="1" applyAlignment="1">
      <alignment horizontal="left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8" fillId="0" borderId="0" xfId="0" applyFont="1" applyAlignment="1">
      <alignment horizontal="left" vertical="center"/>
      <protection locked="0"/>
    </xf>
    <xf numFmtId="0" fontId="9" fillId="0" borderId="0" xfId="0" applyFont="1" applyAlignment="1">
      <alignment horizontal="right" vertical="center"/>
      <protection locked="0"/>
    </xf>
    <xf numFmtId="0" fontId="5" fillId="2" borderId="7" xfId="0" applyFont="1" applyFill="1" applyBorder="1" applyAlignment="1">
      <alignment horizontal="right" vertical="center"/>
      <protection locked="0"/>
    </xf>
    <xf numFmtId="0" fontId="14" fillId="0" borderId="4" xfId="0" applyFont="1" applyBorder="1" applyAlignment="1">
      <alignment horizontal="left" vertical="center"/>
      <protection locked="0"/>
    </xf>
    <xf numFmtId="0" fontId="14" fillId="0" borderId="0" xfId="0" applyFont="1" applyAlignment="1">
      <alignment horizontal="left" vertical="center"/>
      <protection locked="0"/>
    </xf>
    <xf numFmtId="0" fontId="14" fillId="0" borderId="5" xfId="0" applyFont="1" applyBorder="1" applyAlignment="1">
      <alignment horizontal="left" vertical="center"/>
      <protection locked="0"/>
    </xf>
    <xf numFmtId="0" fontId="16" fillId="0" borderId="4" xfId="0" applyFont="1" applyBorder="1" applyAlignment="1">
      <alignment horizontal="left" vertical="center"/>
      <protection locked="0"/>
    </xf>
    <xf numFmtId="0" fontId="16" fillId="0" borderId="0" xfId="0" applyFont="1" applyAlignment="1">
      <alignment horizontal="left" vertical="center"/>
      <protection locked="0"/>
    </xf>
    <xf numFmtId="0" fontId="16" fillId="0" borderId="5" xfId="0" applyFont="1" applyBorder="1" applyAlignment="1">
      <alignment horizontal="left" vertical="center"/>
      <protection locked="0"/>
    </xf>
    <xf numFmtId="0" fontId="0" fillId="0" borderId="22" xfId="0" applyBorder="1" applyAlignment="1">
      <alignment horizontal="left" vertical="center"/>
      <protection locked="0"/>
    </xf>
    <xf numFmtId="0" fontId="3" fillId="0" borderId="22" xfId="0" applyFont="1" applyBorder="1" applyAlignment="1">
      <alignment horizontal="center" vertical="center"/>
      <protection locked="0"/>
    </xf>
    <xf numFmtId="0" fontId="0" fillId="0" borderId="0" xfId="0" applyFont="1" applyAlignment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  <protection locked="0"/>
    </xf>
    <xf numFmtId="0" fontId="4" fillId="2" borderId="19" xfId="0" applyFont="1" applyFill="1" applyBorder="1" applyAlignment="1">
      <alignment horizontal="center" vertical="center" wrapText="1"/>
      <protection locked="0"/>
    </xf>
    <xf numFmtId="0" fontId="4" fillId="2" borderId="20" xfId="0" applyFont="1" applyFill="1" applyBorder="1" applyAlignment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  <protection locked="0"/>
    </xf>
    <xf numFmtId="167" fontId="17" fillId="0" borderId="9" xfId="0" applyNumberFormat="1" applyFont="1" applyBorder="1" applyAlignment="1">
      <alignment horizontal="right"/>
      <protection locked="0"/>
    </xf>
    <xf numFmtId="167" fontId="17" fillId="0" borderId="10" xfId="0" applyNumberFormat="1" applyFont="1" applyBorder="1" applyAlignment="1">
      <alignment horizontal="right"/>
      <protection locked="0"/>
    </xf>
    <xf numFmtId="164" fontId="18" fillId="0" borderId="0" xfId="0" applyNumberFormat="1" applyFont="1" applyAlignment="1">
      <alignment horizontal="right" vertical="center"/>
      <protection locked="0"/>
    </xf>
    <xf numFmtId="0" fontId="0" fillId="0" borderId="0" xfId="0" applyFont="1" applyAlignment="1">
      <alignment horizontal="left"/>
      <protection locked="0"/>
    </xf>
    <xf numFmtId="0" fontId="15" fillId="0" borderId="4" xfId="0" applyFont="1" applyBorder="1" applyAlignment="1">
      <alignment horizontal="left"/>
      <protection locked="0"/>
    </xf>
    <xf numFmtId="0" fontId="14" fillId="0" borderId="0" xfId="0" applyFont="1" applyAlignment="1">
      <alignment horizontal="left"/>
      <protection locked="0"/>
    </xf>
    <xf numFmtId="0" fontId="15" fillId="0" borderId="0" xfId="0" applyFont="1" applyAlignment="1">
      <alignment horizontal="left"/>
      <protection locked="0"/>
    </xf>
    <xf numFmtId="0" fontId="15" fillId="0" borderId="5" xfId="0" applyFont="1" applyBorder="1" applyAlignment="1">
      <alignment horizontal="left"/>
      <protection locked="0"/>
    </xf>
    <xf numFmtId="0" fontId="15" fillId="0" borderId="11" xfId="0" applyFont="1" applyBorder="1" applyAlignment="1">
      <alignment horizontal="left"/>
      <protection locked="0"/>
    </xf>
    <xf numFmtId="167" fontId="15" fillId="0" borderId="0" xfId="0" applyNumberFormat="1" applyFont="1" applyAlignment="1">
      <alignment horizontal="right"/>
      <protection locked="0"/>
    </xf>
    <xf numFmtId="167" fontId="15" fillId="0" borderId="12" xfId="0" applyNumberFormat="1" applyFont="1" applyBorder="1" applyAlignment="1">
      <alignment horizontal="right"/>
      <protection locked="0"/>
    </xf>
    <xf numFmtId="164" fontId="15" fillId="0" borderId="0" xfId="0" applyNumberFormat="1" applyFont="1" applyAlignment="1">
      <alignment horizontal="right" vertical="center"/>
      <protection locked="0"/>
    </xf>
    <xf numFmtId="0" fontId="19" fillId="0" borderId="22" xfId="0" applyFont="1" applyBorder="1" applyAlignment="1">
      <alignment horizontal="center" vertical="center"/>
      <protection locked="0"/>
    </xf>
    <xf numFmtId="0" fontId="19" fillId="0" borderId="22" xfId="0" applyFont="1" applyBorder="1" applyAlignment="1">
      <alignment horizontal="center" vertical="center" wrapText="1"/>
      <protection locked="0"/>
    </xf>
    <xf numFmtId="168" fontId="19" fillId="0" borderId="22" xfId="0" applyNumberFormat="1" applyFont="1" applyBorder="1" applyAlignment="1">
      <alignment horizontal="right" vertical="center"/>
      <protection locked="0"/>
    </xf>
    <xf numFmtId="0" fontId="9" fillId="0" borderId="22" xfId="0" applyFont="1" applyBorder="1" applyAlignment="1">
      <alignment horizontal="left" vertical="center"/>
      <protection locked="0"/>
    </xf>
    <xf numFmtId="167" fontId="9" fillId="0" borderId="0" xfId="0" applyNumberFormat="1" applyFont="1" applyAlignment="1">
      <alignment horizontal="right" vertical="center"/>
      <protection locked="0"/>
    </xf>
    <xf numFmtId="167" fontId="9" fillId="0" borderId="12" xfId="0" applyNumberFormat="1" applyFont="1" applyBorder="1" applyAlignment="1">
      <alignment horizontal="right" vertical="center"/>
      <protection locked="0"/>
    </xf>
    <xf numFmtId="164" fontId="0" fillId="0" borderId="0" xfId="0" applyNumberFormat="1" applyFont="1" applyAlignment="1">
      <alignment horizontal="right" vertical="center"/>
      <protection locked="0"/>
    </xf>
    <xf numFmtId="0" fontId="16" fillId="0" borderId="0" xfId="0" applyFont="1" applyAlignment="1">
      <alignment horizontal="left"/>
      <protection locked="0"/>
    </xf>
    <xf numFmtId="0" fontId="0" fillId="0" borderId="22" xfId="0" applyFont="1" applyBorder="1" applyAlignment="1">
      <alignment horizontal="center" vertical="center"/>
      <protection locked="0"/>
    </xf>
    <xf numFmtId="0" fontId="0" fillId="0" borderId="22" xfId="0" applyFont="1" applyBorder="1" applyAlignment="1">
      <alignment horizontal="center" vertical="center" wrapText="1"/>
      <protection locked="0"/>
    </xf>
    <xf numFmtId="168" fontId="0" fillId="0" borderId="22" xfId="0" applyNumberFormat="1" applyFont="1" applyBorder="1" applyAlignment="1">
      <alignment horizontal="right" vertical="center"/>
      <protection locked="0"/>
    </xf>
    <xf numFmtId="0" fontId="9" fillId="0" borderId="14" xfId="0" applyFont="1" applyBorder="1" applyAlignment="1">
      <alignment horizontal="center" vertical="center"/>
      <protection locked="0"/>
    </xf>
    <xf numFmtId="167" fontId="9" fillId="0" borderId="14" xfId="0" applyNumberFormat="1" applyFont="1" applyBorder="1" applyAlignment="1">
      <alignment horizontal="right" vertical="center"/>
      <protection locked="0"/>
    </xf>
    <xf numFmtId="167" fontId="9" fillId="0" borderId="15" xfId="0" applyNumberFormat="1" applyFont="1" applyBorder="1" applyAlignment="1">
      <alignment horizontal="right" vertical="center"/>
      <protection locked="0"/>
    </xf>
    <xf numFmtId="0" fontId="21" fillId="3" borderId="0" xfId="0" applyFont="1" applyFill="1" applyAlignment="1" applyProtection="1">
      <alignment horizontal="left" vertical="center"/>
    </xf>
    <xf numFmtId="0" fontId="22" fillId="3" borderId="0" xfId="0" applyFont="1" applyFill="1" applyAlignment="1" applyProtection="1">
      <alignment horizontal="left" vertical="center"/>
    </xf>
    <xf numFmtId="0" fontId="28" fillId="3" borderId="0" xfId="1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horizontal="left" vertical="top"/>
    </xf>
    <xf numFmtId="0" fontId="24" fillId="0" borderId="0" xfId="0" applyFont="1" applyAlignment="1">
      <alignment horizontal="left" vertical="center"/>
      <protection locked="0"/>
    </xf>
    <xf numFmtId="0" fontId="23" fillId="0" borderId="22" xfId="0" applyFont="1" applyBorder="1" applyAlignment="1">
      <alignment horizontal="center" vertical="center" wrapText="1"/>
      <protection locked="0"/>
    </xf>
    <xf numFmtId="0" fontId="24" fillId="0" borderId="22" xfId="0" applyFont="1" applyBorder="1" applyAlignment="1">
      <alignment horizontal="center" vertical="center" wrapText="1"/>
      <protection locked="0"/>
    </xf>
    <xf numFmtId="0" fontId="0" fillId="0" borderId="22" xfId="0" applyFont="1" applyFill="1" applyBorder="1" applyAlignment="1">
      <alignment horizontal="center" vertical="center"/>
      <protection locked="0"/>
    </xf>
    <xf numFmtId="0" fontId="20" fillId="0" borderId="0" xfId="0" applyFont="1" applyAlignment="1">
      <alignment horizontal="left" vertical="center"/>
      <protection locked="0"/>
    </xf>
    <xf numFmtId="0" fontId="2" fillId="0" borderId="0" xfId="0" applyFont="1" applyAlignment="1">
      <alignment horizontal="center" vertical="center"/>
      <protection locked="0"/>
    </xf>
    <xf numFmtId="0" fontId="0" fillId="0" borderId="0" xfId="0" applyFont="1" applyAlignment="1">
      <alignment horizontal="left" vertical="top"/>
      <protection locked="0"/>
    </xf>
    <xf numFmtId="0" fontId="3" fillId="0" borderId="0" xfId="0" applyFont="1" applyAlignment="1">
      <alignment horizontal="left" vertical="center" wrapText="1"/>
      <protection locked="0"/>
    </xf>
    <xf numFmtId="0" fontId="5" fillId="0" borderId="0" xfId="0" applyFont="1" applyAlignment="1">
      <alignment horizontal="left" vertical="top" wrapText="1"/>
      <protection locked="0"/>
    </xf>
    <xf numFmtId="0" fontId="0" fillId="0" borderId="0" xfId="0" applyFont="1" applyAlignment="1">
      <alignment horizontal="left" vertical="center"/>
      <protection locked="0"/>
    </xf>
    <xf numFmtId="166" fontId="29" fillId="4" borderId="0" xfId="2" applyNumberFormat="1" applyBorder="1" applyAlignment="1" applyProtection="1">
      <alignment horizontal="left" vertical="top"/>
      <protection locked="0"/>
    </xf>
    <xf numFmtId="0" fontId="29" fillId="4" borderId="0" xfId="2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26" fillId="0" borderId="0" xfId="0" applyFont="1" applyAlignment="1">
      <alignment horizontal="left" vertical="center"/>
      <protection locked="0"/>
    </xf>
    <xf numFmtId="0" fontId="26" fillId="0" borderId="0" xfId="0" quotePrefix="1" applyFont="1" applyAlignment="1">
      <alignment horizontal="left" vertical="center"/>
      <protection locked="0"/>
    </xf>
    <xf numFmtId="0" fontId="19" fillId="0" borderId="22" xfId="0" applyFont="1" applyBorder="1" applyAlignment="1">
      <alignment horizontal="left" vertical="center" wrapText="1"/>
      <protection locked="0"/>
    </xf>
    <xf numFmtId="0" fontId="19" fillId="0" borderId="22" xfId="0" applyFont="1" applyBorder="1" applyAlignment="1">
      <alignment horizontal="left" vertical="center"/>
      <protection locked="0"/>
    </xf>
    <xf numFmtId="164" fontId="29" fillId="4" borderId="22" xfId="2" applyNumberFormat="1" applyBorder="1" applyAlignment="1" applyProtection="1">
      <alignment horizontal="right" vertical="center"/>
      <protection locked="0"/>
    </xf>
    <xf numFmtId="0" fontId="29" fillId="4" borderId="22" xfId="2" applyBorder="1" applyAlignment="1" applyProtection="1">
      <alignment horizontal="left" vertical="center"/>
      <protection locked="0"/>
    </xf>
    <xf numFmtId="164" fontId="19" fillId="0" borderId="19" xfId="0" applyNumberFormat="1" applyFont="1" applyBorder="1" applyAlignment="1">
      <alignment horizontal="right" vertical="center"/>
      <protection locked="0"/>
    </xf>
    <xf numFmtId="164" fontId="19" fillId="0" borderId="20" xfId="0" applyNumberFormat="1" applyFont="1" applyBorder="1" applyAlignment="1">
      <alignment horizontal="right" vertical="center"/>
      <protection locked="0"/>
    </xf>
    <xf numFmtId="164" fontId="19" fillId="0" borderId="21" xfId="0" applyNumberFormat="1" applyFont="1" applyBorder="1" applyAlignment="1">
      <alignment horizontal="right" vertical="center"/>
      <protection locked="0"/>
    </xf>
    <xf numFmtId="164" fontId="9" fillId="0" borderId="0" xfId="0" applyNumberFormat="1" applyFont="1" applyAlignment="1">
      <alignment horizontal="right" vertical="center"/>
      <protection locked="0"/>
    </xf>
    <xf numFmtId="164" fontId="7" fillId="0" borderId="0" xfId="0" applyNumberFormat="1" applyFont="1" applyAlignment="1">
      <alignment horizontal="right" vertical="center"/>
      <protection locked="0"/>
    </xf>
    <xf numFmtId="164" fontId="8" fillId="0" borderId="0" xfId="0" applyNumberFormat="1" applyFont="1" applyAlignment="1">
      <alignment horizontal="right" vertical="center"/>
      <protection locked="0"/>
    </xf>
    <xf numFmtId="0" fontId="4" fillId="2" borderId="0" xfId="0" applyFont="1" applyFill="1" applyAlignment="1">
      <alignment horizontal="center" vertical="center"/>
      <protection locked="0"/>
    </xf>
    <xf numFmtId="0" fontId="0" fillId="2" borderId="0" xfId="0" applyFill="1" applyAlignment="1">
      <alignment horizontal="left" vertical="center"/>
      <protection locked="0"/>
    </xf>
    <xf numFmtId="164" fontId="12" fillId="0" borderId="0" xfId="0" applyNumberFormat="1" applyFont="1" applyAlignment="1">
      <alignment horizontal="right" vertical="center"/>
      <protection locked="0"/>
    </xf>
    <xf numFmtId="164" fontId="14" fillId="0" borderId="0" xfId="0" applyNumberFormat="1" applyFont="1" applyAlignment="1">
      <alignment horizontal="right" vertical="center"/>
      <protection locked="0"/>
    </xf>
    <xf numFmtId="0" fontId="15" fillId="0" borderId="0" xfId="0" applyFont="1" applyAlignment="1">
      <alignment horizontal="left" vertical="center"/>
      <protection locked="0"/>
    </xf>
    <xf numFmtId="164" fontId="5" fillId="2" borderId="7" xfId="0" applyNumberFormat="1" applyFont="1" applyFill="1" applyBorder="1" applyAlignment="1">
      <alignment horizontal="right" vertical="center"/>
      <protection locked="0"/>
    </xf>
    <xf numFmtId="0" fontId="0" fillId="2" borderId="7" xfId="0" applyFill="1" applyBorder="1" applyAlignment="1">
      <alignment horizontal="left" vertical="center"/>
      <protection locked="0"/>
    </xf>
    <xf numFmtId="0" fontId="0" fillId="2" borderId="23" xfId="0" applyFill="1" applyBorder="1" applyAlignment="1">
      <alignment horizontal="left" vertical="center"/>
      <protection locked="0"/>
    </xf>
    <xf numFmtId="0" fontId="5" fillId="0" borderId="0" xfId="0" applyFont="1" applyAlignment="1">
      <alignment horizontal="left" vertical="center" wrapText="1"/>
      <protection locked="0"/>
    </xf>
    <xf numFmtId="0" fontId="0" fillId="0" borderId="0" xfId="0" applyAlignment="1">
      <alignment horizontal="left" vertical="center"/>
      <protection locked="0"/>
    </xf>
    <xf numFmtId="164" fontId="16" fillId="0" borderId="0" xfId="0" applyNumberFormat="1" applyFont="1" applyAlignment="1">
      <alignment horizontal="right" vertical="center"/>
      <protection locked="0"/>
    </xf>
    <xf numFmtId="164" fontId="0" fillId="0" borderId="19" xfId="0" applyNumberFormat="1" applyFont="1" applyBorder="1" applyAlignment="1">
      <alignment horizontal="right" vertical="center"/>
      <protection locked="0"/>
    </xf>
    <xf numFmtId="164" fontId="0" fillId="0" borderId="20" xfId="0" applyNumberFormat="1" applyFont="1" applyBorder="1" applyAlignment="1">
      <alignment horizontal="right" vertical="center"/>
      <protection locked="0"/>
    </xf>
    <xf numFmtId="164" fontId="0" fillId="0" borderId="21" xfId="0" applyNumberFormat="1" applyFont="1" applyBorder="1" applyAlignment="1">
      <alignment horizontal="right" vertical="center"/>
      <protection locked="0"/>
    </xf>
    <xf numFmtId="0" fontId="4" fillId="2" borderId="20" xfId="0" applyFont="1" applyFill="1" applyBorder="1" applyAlignment="1">
      <alignment horizontal="center" vertical="center" wrapText="1"/>
      <protection locked="0"/>
    </xf>
    <xf numFmtId="0" fontId="0" fillId="2" borderId="20" xfId="0" applyFill="1" applyBorder="1" applyAlignment="1">
      <alignment horizontal="center" vertical="center" wrapText="1"/>
      <protection locked="0"/>
    </xf>
    <xf numFmtId="0" fontId="0" fillId="2" borderId="21" xfId="0" applyFill="1" applyBorder="1" applyAlignment="1">
      <alignment horizontal="center" vertical="center" wrapText="1"/>
      <protection locked="0"/>
    </xf>
    <xf numFmtId="164" fontId="12" fillId="2" borderId="0" xfId="0" applyNumberFormat="1" applyFont="1" applyFill="1" applyAlignment="1">
      <alignment horizontal="right" vertical="center"/>
      <protection locked="0"/>
    </xf>
    <xf numFmtId="166" fontId="4" fillId="0" borderId="0" xfId="0" applyNumberFormat="1" applyFont="1" applyAlignment="1">
      <alignment horizontal="left" vertical="top"/>
      <protection locked="0"/>
    </xf>
    <xf numFmtId="0" fontId="24" fillId="0" borderId="22" xfId="0" applyFont="1" applyBorder="1" applyAlignment="1">
      <alignment horizontal="left" vertical="center" wrapText="1"/>
      <protection locked="0"/>
    </xf>
    <xf numFmtId="0" fontId="0" fillId="0" borderId="22" xfId="0" applyBorder="1" applyAlignment="1">
      <alignment horizontal="left" vertical="center"/>
      <protection locked="0"/>
    </xf>
    <xf numFmtId="0" fontId="23" fillId="0" borderId="22" xfId="0" applyFont="1" applyBorder="1" applyAlignment="1">
      <alignment horizontal="left" vertical="center" wrapText="1"/>
      <protection locked="0"/>
    </xf>
    <xf numFmtId="164" fontId="0" fillId="0" borderId="22" xfId="0" applyNumberFormat="1" applyFont="1" applyBorder="1" applyAlignment="1">
      <alignment horizontal="right" vertical="center"/>
      <protection locked="0"/>
    </xf>
    <xf numFmtId="0" fontId="0" fillId="0" borderId="22" xfId="0" applyFont="1" applyBorder="1" applyAlignment="1">
      <alignment horizontal="left" vertical="center" wrapText="1"/>
      <protection locked="0"/>
    </xf>
    <xf numFmtId="0" fontId="20" fillId="0" borderId="22" xfId="0" applyFont="1" applyBorder="1" applyAlignment="1">
      <alignment horizontal="left" vertical="center" wrapText="1"/>
      <protection locked="0"/>
    </xf>
    <xf numFmtId="164" fontId="14" fillId="0" borderId="0" xfId="0" applyNumberFormat="1" applyFont="1" applyAlignment="1">
      <alignment horizontal="right"/>
      <protection locked="0"/>
    </xf>
    <xf numFmtId="0" fontId="15" fillId="0" borderId="0" xfId="0" applyFont="1" applyAlignment="1">
      <alignment horizontal="left"/>
      <protection locked="0"/>
    </xf>
    <xf numFmtId="164" fontId="16" fillId="0" borderId="0" xfId="0" applyNumberFormat="1" applyFont="1" applyAlignment="1">
      <alignment horizontal="right"/>
      <protection locked="0"/>
    </xf>
    <xf numFmtId="0" fontId="28" fillId="3" borderId="0" xfId="1" applyFont="1" applyFill="1" applyAlignment="1" applyProtection="1">
      <alignment horizontal="center" vertical="center"/>
    </xf>
    <xf numFmtId="0" fontId="25" fillId="2" borderId="0" xfId="0" applyFont="1" applyFill="1" applyAlignment="1">
      <alignment horizontal="center" vertical="center"/>
      <protection locked="0"/>
    </xf>
    <xf numFmtId="164" fontId="12" fillId="0" borderId="0" xfId="0" applyNumberFormat="1" applyFont="1" applyAlignment="1">
      <alignment horizontal="right"/>
      <protection locked="0"/>
    </xf>
    <xf numFmtId="0" fontId="4" fillId="0" borderId="0" xfId="0" applyFont="1" applyAlignment="1">
      <alignment horizontal="left" vertical="center" wrapText="1"/>
      <protection locked="0"/>
    </xf>
    <xf numFmtId="164" fontId="19" fillId="0" borderId="22" xfId="0" applyNumberFormat="1" applyFont="1" applyBorder="1" applyAlignment="1">
      <alignment horizontal="right" vertical="center"/>
      <protection locked="0"/>
    </xf>
    <xf numFmtId="0" fontId="30" fillId="0" borderId="0" xfId="0" applyFont="1" applyAlignment="1">
      <alignment horizontal="center" vertical="center"/>
      <protection locked="0"/>
    </xf>
    <xf numFmtId="0" fontId="30" fillId="0" borderId="0" xfId="0" applyFont="1" applyAlignment="1">
      <alignment horizontal="left" vertical="top"/>
      <protection locked="0"/>
    </xf>
  </cellXfs>
  <cellStyles count="3">
    <cellStyle name="Hypertextový odkaz" xfId="1" builtinId="8"/>
    <cellStyle name="normální" xfId="0" builtinId="0"/>
    <cellStyle name="Správně" xfId="2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1C0C5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2079" name="Obrázek 1" descr="C:\KROSplusData\System\Temp\rad1C0C5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60"/>
  <sheetViews>
    <sheetView showGridLines="0" tabSelected="1" workbookViewId="0">
      <pane ySplit="1" topLeftCell="A2" activePane="bottomLeft" state="frozenSplit"/>
      <selection pane="bottomLeft" activeCell="C2" sqref="C2:P2"/>
    </sheetView>
  </sheetViews>
  <sheetFormatPr defaultColWidth="10.5" defaultRowHeight="14.25" customHeight="1"/>
  <cols>
    <col min="1" max="1" width="8.33203125" style="2" customWidth="1"/>
    <col min="2" max="2" width="1.6640625" style="2" customWidth="1"/>
    <col min="3" max="3" width="4.1640625" style="2" customWidth="1"/>
    <col min="4" max="4" width="9.6640625" style="2" customWidth="1"/>
    <col min="5" max="5" width="18.6640625" style="2" customWidth="1"/>
    <col min="6" max="6" width="11.1640625" style="2" customWidth="1"/>
    <col min="7" max="7" width="12.5" style="2" customWidth="1"/>
    <col min="8" max="8" width="7" style="2" customWidth="1"/>
    <col min="9" max="9" width="5.1640625" style="2" customWidth="1"/>
    <col min="10" max="10" width="11.5" style="2" customWidth="1"/>
    <col min="11" max="11" width="12" style="2" customWidth="1"/>
    <col min="12" max="13" width="6" style="2" customWidth="1"/>
    <col min="14" max="14" width="2" style="2" customWidth="1"/>
    <col min="15" max="15" width="12.5" style="2" customWidth="1"/>
    <col min="16" max="16" width="4.1640625" style="2" customWidth="1"/>
    <col min="17" max="17" width="1.6640625" style="2" customWidth="1"/>
    <col min="18" max="18" width="8.1640625" style="2" hidden="1" customWidth="1"/>
    <col min="19" max="19" width="29.6640625" style="2" hidden="1" customWidth="1"/>
    <col min="20" max="20" width="16.33203125" style="2" hidden="1" customWidth="1"/>
    <col min="21" max="21" width="12.33203125" style="2" hidden="1" customWidth="1"/>
    <col min="22" max="22" width="16.33203125" style="2" hidden="1" customWidth="1"/>
    <col min="23" max="23" width="12.1640625" style="2" hidden="1" customWidth="1"/>
    <col min="24" max="24" width="15" style="2" hidden="1" customWidth="1"/>
    <col min="25" max="25" width="11" style="2" hidden="1" customWidth="1"/>
    <col min="26" max="26" width="15" style="2" hidden="1" customWidth="1"/>
    <col min="27" max="27" width="16.33203125" style="2" hidden="1" customWidth="1"/>
    <col min="28" max="28" width="11" style="2" hidden="1" customWidth="1"/>
    <col min="29" max="29" width="15" style="2" customWidth="1"/>
    <col min="30" max="30" width="16.33203125" style="2" customWidth="1"/>
    <col min="31" max="40" width="10.5" style="1" customWidth="1"/>
    <col min="41" max="42" width="10.5" style="1" hidden="1" customWidth="1"/>
    <col min="43" max="63" width="10.5" style="2" hidden="1" customWidth="1"/>
    <col min="64" max="64" width="0" style="1" hidden="1" customWidth="1"/>
    <col min="65" max="16384" width="10.5" style="1"/>
  </cols>
  <sheetData>
    <row r="1" spans="1:255" s="3" customFormat="1" ht="22.5" customHeight="1">
      <c r="A1" s="94"/>
      <c r="B1" s="91"/>
      <c r="C1" s="91"/>
      <c r="D1" s="92" t="s">
        <v>0</v>
      </c>
      <c r="E1" s="93" t="s">
        <v>82</v>
      </c>
      <c r="F1" s="93"/>
      <c r="G1" s="148" t="s">
        <v>83</v>
      </c>
      <c r="H1" s="148"/>
      <c r="I1" s="148"/>
      <c r="J1" s="148"/>
      <c r="K1" s="93" t="s">
        <v>84</v>
      </c>
      <c r="L1" s="91"/>
      <c r="M1" s="91"/>
      <c r="N1" s="92" t="s">
        <v>29</v>
      </c>
      <c r="O1" s="91"/>
      <c r="P1" s="91"/>
      <c r="Q1" s="91"/>
      <c r="R1" s="93" t="s">
        <v>85</v>
      </c>
      <c r="S1" s="93"/>
      <c r="T1" s="94"/>
      <c r="U1" s="9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s="2" customFormat="1" ht="37.5" customHeight="1">
      <c r="C2" s="153" t="s">
        <v>125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R2" s="149" t="s">
        <v>1</v>
      </c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55" s="2" customFormat="1" ht="7.5" customHeight="1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255" s="2" customFormat="1" ht="37.5" customHeight="1">
      <c r="B4" s="9"/>
      <c r="C4" s="100" t="s">
        <v>30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"/>
      <c r="S4" s="11" t="s">
        <v>2</v>
      </c>
    </row>
    <row r="5" spans="1:255" s="2" customFormat="1" ht="7.5" customHeight="1">
      <c r="B5" s="9"/>
      <c r="Q5" s="10"/>
    </row>
    <row r="6" spans="1:255" s="2" customFormat="1" ht="26.25" customHeight="1">
      <c r="B6" s="9"/>
      <c r="D6" s="14" t="s">
        <v>3</v>
      </c>
      <c r="E6" s="102" t="s">
        <v>86</v>
      </c>
      <c r="F6" s="101"/>
      <c r="G6" s="101"/>
      <c r="H6" s="101"/>
      <c r="I6" s="101"/>
      <c r="J6" s="101"/>
      <c r="K6" s="101"/>
      <c r="L6" s="101"/>
      <c r="M6" s="101"/>
      <c r="N6" s="101"/>
      <c r="O6" s="101"/>
      <c r="Q6" s="10"/>
    </row>
    <row r="7" spans="1:255" s="5" customFormat="1" ht="33.75" customHeight="1">
      <c r="B7" s="16"/>
      <c r="D7" s="13" t="s">
        <v>31</v>
      </c>
      <c r="E7" s="103" t="s">
        <v>121</v>
      </c>
      <c r="F7" s="104"/>
      <c r="G7" s="104"/>
      <c r="H7" s="104"/>
      <c r="I7" s="104"/>
      <c r="J7" s="104"/>
      <c r="K7" s="104"/>
      <c r="L7" s="104"/>
      <c r="M7" s="104"/>
      <c r="N7" s="104"/>
      <c r="O7" s="104"/>
      <c r="Q7" s="17"/>
    </row>
    <row r="8" spans="1:255" s="5" customFormat="1" ht="15" customHeight="1">
      <c r="B8" s="16"/>
      <c r="D8" s="14" t="s">
        <v>4</v>
      </c>
      <c r="E8" s="12"/>
      <c r="L8" s="14" t="s">
        <v>5</v>
      </c>
      <c r="N8" s="12"/>
      <c r="Q8" s="17"/>
    </row>
    <row r="9" spans="1:255" s="5" customFormat="1" ht="15" customHeight="1">
      <c r="B9" s="16"/>
      <c r="D9" s="14" t="s">
        <v>6</v>
      </c>
      <c r="E9" s="12" t="s">
        <v>124</v>
      </c>
      <c r="L9" s="14" t="s">
        <v>7</v>
      </c>
      <c r="N9" s="105"/>
      <c r="O9" s="106"/>
      <c r="Q9" s="17"/>
    </row>
    <row r="10" spans="1:255" s="5" customFormat="1" ht="12" customHeight="1">
      <c r="B10" s="16"/>
      <c r="Q10" s="17"/>
    </row>
    <row r="11" spans="1:255" s="5" customFormat="1" ht="15" customHeight="1">
      <c r="B11" s="16"/>
      <c r="D11" s="14" t="s">
        <v>8</v>
      </c>
      <c r="L11" s="14" t="s">
        <v>9</v>
      </c>
      <c r="N11" s="107">
        <v>25013891</v>
      </c>
      <c r="O11" s="104"/>
      <c r="Q11" s="17"/>
    </row>
    <row r="12" spans="1:255" s="5" customFormat="1" ht="18.75" customHeight="1">
      <c r="B12" s="16"/>
      <c r="E12" s="99" t="s">
        <v>123</v>
      </c>
      <c r="L12" s="14" t="s">
        <v>10</v>
      </c>
      <c r="N12" s="108" t="s">
        <v>115</v>
      </c>
      <c r="O12" s="104"/>
      <c r="Q12" s="17"/>
    </row>
    <row r="13" spans="1:255" s="5" customFormat="1" ht="7.5" customHeight="1">
      <c r="B13" s="16"/>
      <c r="Q13" s="17"/>
    </row>
    <row r="14" spans="1:255" s="5" customFormat="1" ht="15" customHeight="1">
      <c r="B14" s="16"/>
      <c r="D14" s="14" t="s">
        <v>11</v>
      </c>
      <c r="L14" s="14" t="s">
        <v>9</v>
      </c>
      <c r="N14" s="106"/>
      <c r="O14" s="106"/>
      <c r="Q14" s="17"/>
    </row>
    <row r="15" spans="1:255" s="5" customFormat="1" ht="18.75" customHeight="1">
      <c r="B15" s="16"/>
      <c r="E15" s="106"/>
      <c r="F15" s="106"/>
      <c r="G15" s="106"/>
      <c r="H15" s="106"/>
      <c r="I15" s="106"/>
      <c r="J15" s="106"/>
      <c r="L15" s="14" t="s">
        <v>10</v>
      </c>
      <c r="N15" s="106"/>
      <c r="O15" s="106"/>
      <c r="Q15" s="17"/>
    </row>
    <row r="16" spans="1:255" s="5" customFormat="1" ht="7.5" customHeight="1">
      <c r="B16" s="16"/>
      <c r="Q16" s="17"/>
    </row>
    <row r="17" spans="2:17" s="5" customFormat="1" ht="15" customHeight="1">
      <c r="B17" s="16"/>
      <c r="D17" s="14" t="s">
        <v>12</v>
      </c>
      <c r="L17" s="14" t="s">
        <v>9</v>
      </c>
      <c r="N17" s="109" t="s">
        <v>117</v>
      </c>
      <c r="O17" s="104"/>
      <c r="Q17" s="17"/>
    </row>
    <row r="18" spans="2:17" s="5" customFormat="1" ht="18.75" customHeight="1">
      <c r="B18" s="16"/>
      <c r="E18" s="95" t="s">
        <v>13</v>
      </c>
      <c r="F18" s="95"/>
      <c r="L18" s="14" t="s">
        <v>10</v>
      </c>
      <c r="N18" s="108" t="s">
        <v>116</v>
      </c>
      <c r="O18" s="104"/>
      <c r="Q18" s="17"/>
    </row>
    <row r="19" spans="2:17" s="5" customFormat="1" ht="7.5" customHeight="1">
      <c r="B19" s="16"/>
      <c r="Q19" s="17"/>
    </row>
    <row r="20" spans="2:17" s="5" customFormat="1" ht="15" customHeight="1">
      <c r="B20" s="16"/>
      <c r="D20" s="14" t="s">
        <v>14</v>
      </c>
      <c r="L20" s="14" t="s">
        <v>9</v>
      </c>
      <c r="N20" s="107"/>
      <c r="O20" s="104"/>
      <c r="Q20" s="17"/>
    </row>
    <row r="21" spans="2:17" s="5" customFormat="1" ht="18.75" customHeight="1">
      <c r="B21" s="16"/>
      <c r="L21" s="14" t="s">
        <v>10</v>
      </c>
      <c r="N21" s="107"/>
      <c r="O21" s="104"/>
      <c r="Q21" s="17"/>
    </row>
    <row r="22" spans="2:17" s="5" customFormat="1" ht="7.5" customHeight="1">
      <c r="B22" s="16"/>
      <c r="Q22" s="17"/>
    </row>
    <row r="23" spans="2:17" s="5" customFormat="1" ht="7.5" customHeight="1">
      <c r="B23" s="1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Q23" s="17"/>
    </row>
    <row r="24" spans="2:17" s="5" customFormat="1" ht="15" customHeight="1">
      <c r="B24" s="16"/>
      <c r="D24" s="48" t="s">
        <v>32</v>
      </c>
      <c r="L24" s="118">
        <f>$M$85</f>
        <v>0</v>
      </c>
      <c r="M24" s="104"/>
      <c r="N24" s="104"/>
      <c r="O24" s="104"/>
      <c r="Q24" s="17"/>
    </row>
    <row r="25" spans="2:17" s="5" customFormat="1" ht="15" customHeight="1">
      <c r="B25" s="16"/>
      <c r="D25" s="15" t="s">
        <v>33</v>
      </c>
      <c r="L25" s="118">
        <f>$M$94</f>
        <v>0</v>
      </c>
      <c r="M25" s="104"/>
      <c r="N25" s="104"/>
      <c r="O25" s="104"/>
      <c r="Q25" s="17"/>
    </row>
    <row r="26" spans="2:17" s="5" customFormat="1" ht="7.5" customHeight="1">
      <c r="B26" s="16"/>
      <c r="Q26" s="17"/>
    </row>
    <row r="27" spans="2:17" s="5" customFormat="1" ht="26.25" customHeight="1">
      <c r="B27" s="16"/>
      <c r="D27" s="49" t="s">
        <v>15</v>
      </c>
      <c r="L27" s="119">
        <f>ROUND($L$24+$L$25,2)</f>
        <v>0</v>
      </c>
      <c r="M27" s="104"/>
      <c r="N27" s="104"/>
      <c r="O27" s="104"/>
      <c r="Q27" s="17"/>
    </row>
    <row r="28" spans="2:17" s="5" customFormat="1" ht="7.5" customHeight="1">
      <c r="B28" s="1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Q28" s="17"/>
    </row>
    <row r="29" spans="2:17" s="5" customFormat="1" ht="15" customHeight="1">
      <c r="B29" s="16"/>
      <c r="D29" s="18" t="s">
        <v>16</v>
      </c>
      <c r="E29" s="19">
        <v>0.21</v>
      </c>
      <c r="F29" s="50" t="s">
        <v>18</v>
      </c>
      <c r="G29" s="117">
        <f>ROUND(L27,2)</f>
        <v>0</v>
      </c>
      <c r="H29" s="104"/>
      <c r="I29" s="104"/>
      <c r="L29" s="117">
        <f>ROUND(L27*$E$29,2)</f>
        <v>0</v>
      </c>
      <c r="M29" s="104"/>
      <c r="N29" s="104"/>
      <c r="O29" s="104"/>
      <c r="Q29" s="17"/>
    </row>
    <row r="30" spans="2:17" s="5" customFormat="1" ht="15" customHeight="1">
      <c r="B30" s="16"/>
      <c r="E30" s="19">
        <v>0.15</v>
      </c>
      <c r="F30" s="50" t="s">
        <v>18</v>
      </c>
      <c r="G30" s="117">
        <f>ROUND((SUM($BE$94:$BE$95)+SUM($BE$113:$BE$158)),2)</f>
        <v>0</v>
      </c>
      <c r="H30" s="104"/>
      <c r="I30" s="104"/>
      <c r="L30" s="117">
        <f>ROUND((SUM($BE$94:$BE$95)+SUM($BE$113:$BE$158))*$E$30,2)</f>
        <v>0</v>
      </c>
      <c r="M30" s="104"/>
      <c r="N30" s="104"/>
      <c r="O30" s="104"/>
      <c r="Q30" s="17"/>
    </row>
    <row r="31" spans="2:17" s="5" customFormat="1" ht="15" hidden="1" customHeight="1">
      <c r="B31" s="16"/>
      <c r="E31" s="19">
        <v>0.21</v>
      </c>
      <c r="F31" s="50" t="s">
        <v>18</v>
      </c>
      <c r="G31" s="117">
        <f>ROUND((SUM($BF$94:$BF$95)+SUM($BF$113:$BF$158)),2)</f>
        <v>0</v>
      </c>
      <c r="H31" s="104"/>
      <c r="I31" s="104"/>
      <c r="L31" s="117">
        <v>0</v>
      </c>
      <c r="M31" s="104"/>
      <c r="N31" s="104"/>
      <c r="O31" s="104"/>
      <c r="Q31" s="17"/>
    </row>
    <row r="32" spans="2:17" s="5" customFormat="1" ht="15" hidden="1" customHeight="1">
      <c r="B32" s="16"/>
      <c r="E32" s="19">
        <v>0.15</v>
      </c>
      <c r="F32" s="50" t="s">
        <v>18</v>
      </c>
      <c r="G32" s="117">
        <f>ROUND((SUM($BG$94:$BG$95)+SUM($BG$113:$BG$158)),2)</f>
        <v>0</v>
      </c>
      <c r="H32" s="104"/>
      <c r="I32" s="104"/>
      <c r="L32" s="117">
        <v>0</v>
      </c>
      <c r="M32" s="104"/>
      <c r="N32" s="104"/>
      <c r="O32" s="104"/>
      <c r="Q32" s="17"/>
    </row>
    <row r="33" spans="2:17" s="5" customFormat="1" ht="15" hidden="1" customHeight="1">
      <c r="B33" s="16"/>
      <c r="E33" s="19">
        <v>0</v>
      </c>
      <c r="F33" s="50" t="s">
        <v>18</v>
      </c>
      <c r="G33" s="117">
        <f>ROUND((SUM($BH$94:$BH$95)+SUM($BH$113:$BH$158)),2)</f>
        <v>0</v>
      </c>
      <c r="H33" s="104"/>
      <c r="I33" s="104"/>
      <c r="L33" s="117">
        <v>0</v>
      </c>
      <c r="M33" s="104"/>
      <c r="N33" s="104"/>
      <c r="O33" s="104"/>
      <c r="Q33" s="17"/>
    </row>
    <row r="34" spans="2:17" s="5" customFormat="1" ht="7.5" customHeight="1">
      <c r="B34" s="16"/>
      <c r="Q34" s="17"/>
    </row>
    <row r="35" spans="2:17" s="5" customFormat="1" ht="26.25" customHeight="1">
      <c r="B35" s="16"/>
      <c r="C35" s="21"/>
      <c r="D35" s="22" t="s">
        <v>19</v>
      </c>
      <c r="E35" s="23"/>
      <c r="F35" s="51" t="s">
        <v>20</v>
      </c>
      <c r="G35" s="24" t="s">
        <v>21</v>
      </c>
      <c r="H35" s="23"/>
      <c r="I35" s="23"/>
      <c r="J35" s="23"/>
      <c r="K35" s="125">
        <f>ROUND(SUM($L$27:$L$33),2)</f>
        <v>0</v>
      </c>
      <c r="L35" s="126"/>
      <c r="M35" s="126"/>
      <c r="N35" s="126"/>
      <c r="O35" s="127"/>
      <c r="P35" s="21"/>
      <c r="Q35" s="17"/>
    </row>
    <row r="36" spans="2:17" s="5" customFormat="1" ht="15" customHeight="1">
      <c r="B36" s="16"/>
      <c r="Q36" s="17"/>
    </row>
    <row r="37" spans="2:17" s="5" customFormat="1" ht="15" customHeight="1">
      <c r="B37" s="16"/>
      <c r="Q37" s="17"/>
    </row>
    <row r="38" spans="2:17" s="2" customFormat="1" ht="14.25" customHeight="1">
      <c r="B38" s="9"/>
      <c r="Q38" s="10"/>
    </row>
    <row r="39" spans="2:17" s="2" customFormat="1" ht="14.25" customHeight="1">
      <c r="B39" s="9"/>
      <c r="Q39" s="10"/>
    </row>
    <row r="40" spans="2:17" s="2" customFormat="1" ht="14.25" customHeight="1">
      <c r="B40" s="9"/>
      <c r="Q40" s="10"/>
    </row>
    <row r="41" spans="2:17" s="2" customFormat="1" ht="14.25" customHeight="1">
      <c r="B41" s="9"/>
      <c r="Q41" s="10"/>
    </row>
    <row r="42" spans="2:17" s="2" customFormat="1" ht="14.25" customHeight="1">
      <c r="B42" s="9"/>
      <c r="Q42" s="10"/>
    </row>
    <row r="43" spans="2:17" s="2" customFormat="1" ht="14.25" customHeight="1">
      <c r="B43" s="9"/>
      <c r="Q43" s="10"/>
    </row>
    <row r="44" spans="2:17" s="2" customFormat="1" ht="14.25" customHeight="1">
      <c r="B44" s="9"/>
      <c r="Q44" s="10"/>
    </row>
    <row r="45" spans="2:17" s="2" customFormat="1" ht="14.25" customHeight="1">
      <c r="B45" s="9"/>
      <c r="Q45" s="10"/>
    </row>
    <row r="46" spans="2:17" s="2" customFormat="1" ht="14.25" customHeight="1">
      <c r="B46" s="9"/>
      <c r="Q46" s="10"/>
    </row>
    <row r="47" spans="2:17" s="5" customFormat="1" ht="15.75" customHeight="1">
      <c r="B47" s="16"/>
      <c r="D47" s="25" t="s">
        <v>22</v>
      </c>
      <c r="E47" s="26"/>
      <c r="F47" s="26"/>
      <c r="G47" s="27"/>
      <c r="I47" s="25" t="s">
        <v>23</v>
      </c>
      <c r="J47" s="26"/>
      <c r="K47" s="26"/>
      <c r="L47" s="26"/>
      <c r="M47" s="26"/>
      <c r="N47" s="26"/>
      <c r="O47" s="27"/>
      <c r="Q47" s="17"/>
    </row>
    <row r="48" spans="2:17" s="2" customFormat="1" ht="14.25" customHeight="1">
      <c r="B48" s="9"/>
      <c r="D48" s="28"/>
      <c r="G48" s="29"/>
      <c r="I48" s="28"/>
      <c r="O48" s="29"/>
      <c r="Q48" s="10"/>
    </row>
    <row r="49" spans="2:17" s="2" customFormat="1" ht="14.25" customHeight="1">
      <c r="B49" s="9"/>
      <c r="D49" s="28"/>
      <c r="G49" s="29"/>
      <c r="I49" s="28"/>
      <c r="O49" s="29"/>
      <c r="Q49" s="10"/>
    </row>
    <row r="50" spans="2:17" s="2" customFormat="1" ht="14.25" customHeight="1">
      <c r="B50" s="9"/>
      <c r="D50" s="28"/>
      <c r="G50" s="29"/>
      <c r="I50" s="28"/>
      <c r="O50" s="29"/>
      <c r="Q50" s="10"/>
    </row>
    <row r="51" spans="2:17" s="2" customFormat="1" ht="14.25" customHeight="1">
      <c r="B51" s="9"/>
      <c r="D51" s="28"/>
      <c r="G51" s="29"/>
      <c r="I51" s="28"/>
      <c r="O51" s="29"/>
      <c r="Q51" s="10"/>
    </row>
    <row r="52" spans="2:17" s="2" customFormat="1" ht="14.25" customHeight="1">
      <c r="B52" s="9"/>
      <c r="D52" s="28"/>
      <c r="G52" s="29"/>
      <c r="I52" s="28"/>
      <c r="O52" s="29"/>
      <c r="Q52" s="10"/>
    </row>
    <row r="53" spans="2:17" s="2" customFormat="1" ht="14.25" customHeight="1">
      <c r="B53" s="9"/>
      <c r="D53" s="28"/>
      <c r="G53" s="29"/>
      <c r="I53" s="28"/>
      <c r="O53" s="29"/>
      <c r="Q53" s="10"/>
    </row>
    <row r="54" spans="2:17" s="2" customFormat="1" ht="14.25" customHeight="1">
      <c r="B54" s="9"/>
      <c r="D54" s="28"/>
      <c r="G54" s="29"/>
      <c r="I54" s="28"/>
      <c r="O54" s="29"/>
      <c r="Q54" s="10"/>
    </row>
    <row r="55" spans="2:17" s="2" customFormat="1" ht="14.25" customHeight="1">
      <c r="B55" s="9"/>
      <c r="D55" s="28"/>
      <c r="G55" s="29"/>
      <c r="I55" s="28"/>
      <c r="O55" s="29"/>
      <c r="Q55" s="10"/>
    </row>
    <row r="56" spans="2:17" s="5" customFormat="1" ht="15.75" customHeight="1">
      <c r="B56" s="16"/>
      <c r="D56" s="30" t="s">
        <v>24</v>
      </c>
      <c r="E56" s="31"/>
      <c r="F56" s="32" t="s">
        <v>25</v>
      </c>
      <c r="G56" s="33"/>
      <c r="I56" s="30" t="s">
        <v>24</v>
      </c>
      <c r="J56" s="31"/>
      <c r="K56" s="31"/>
      <c r="L56" s="31"/>
      <c r="M56" s="32" t="s">
        <v>25</v>
      </c>
      <c r="N56" s="31"/>
      <c r="O56" s="33"/>
      <c r="Q56" s="17"/>
    </row>
    <row r="57" spans="2:17" s="2" customFormat="1" ht="14.25" customHeight="1">
      <c r="B57" s="9"/>
      <c r="Q57" s="10"/>
    </row>
    <row r="58" spans="2:17" s="5" customFormat="1" ht="15.75" customHeight="1">
      <c r="B58" s="16"/>
      <c r="D58" s="25" t="s">
        <v>26</v>
      </c>
      <c r="E58" s="26"/>
      <c r="F58" s="26"/>
      <c r="G58" s="27"/>
      <c r="I58" s="25" t="s">
        <v>27</v>
      </c>
      <c r="J58" s="26"/>
      <c r="K58" s="26"/>
      <c r="L58" s="26"/>
      <c r="M58" s="26"/>
      <c r="N58" s="26"/>
      <c r="O58" s="27"/>
      <c r="Q58" s="17"/>
    </row>
    <row r="59" spans="2:17" s="2" customFormat="1" ht="14.25" customHeight="1">
      <c r="B59" s="9"/>
      <c r="D59" s="28"/>
      <c r="G59" s="29"/>
      <c r="I59" s="28"/>
      <c r="O59" s="29"/>
      <c r="Q59" s="10"/>
    </row>
    <row r="60" spans="2:17" s="2" customFormat="1" ht="14.25" customHeight="1">
      <c r="B60" s="9"/>
      <c r="D60" s="28"/>
      <c r="G60" s="29"/>
      <c r="I60" s="28"/>
      <c r="O60" s="29"/>
      <c r="Q60" s="10"/>
    </row>
    <row r="61" spans="2:17" s="2" customFormat="1" ht="14.25" customHeight="1">
      <c r="B61" s="9"/>
      <c r="D61" s="28"/>
      <c r="G61" s="29"/>
      <c r="I61" s="28"/>
      <c r="O61" s="29"/>
      <c r="Q61" s="10"/>
    </row>
    <row r="62" spans="2:17" s="2" customFormat="1" ht="14.25" customHeight="1">
      <c r="B62" s="9"/>
      <c r="D62" s="28"/>
      <c r="G62" s="29"/>
      <c r="I62" s="28"/>
      <c r="O62" s="29"/>
      <c r="Q62" s="10"/>
    </row>
    <row r="63" spans="2:17" s="2" customFormat="1" ht="14.25" customHeight="1">
      <c r="B63" s="9"/>
      <c r="D63" s="28"/>
      <c r="G63" s="29"/>
      <c r="I63" s="28"/>
      <c r="O63" s="29"/>
      <c r="Q63" s="10"/>
    </row>
    <row r="64" spans="2:17" s="2" customFormat="1" ht="14.25" customHeight="1">
      <c r="B64" s="9"/>
      <c r="D64" s="28"/>
      <c r="G64" s="29"/>
      <c r="I64" s="28"/>
      <c r="O64" s="29"/>
      <c r="Q64" s="10"/>
    </row>
    <row r="65" spans="2:17" s="2" customFormat="1" ht="14.25" customHeight="1">
      <c r="B65" s="9"/>
      <c r="D65" s="28"/>
      <c r="G65" s="29"/>
      <c r="I65" s="28"/>
      <c r="O65" s="29"/>
      <c r="Q65" s="10"/>
    </row>
    <row r="66" spans="2:17" s="2" customFormat="1" ht="14.25" customHeight="1">
      <c r="B66" s="9"/>
      <c r="D66" s="28"/>
      <c r="G66" s="29"/>
      <c r="I66" s="28"/>
      <c r="O66" s="29"/>
      <c r="Q66" s="10"/>
    </row>
    <row r="67" spans="2:17" s="5" customFormat="1" ht="15.75" customHeight="1">
      <c r="B67" s="16"/>
      <c r="D67" s="30" t="s">
        <v>24</v>
      </c>
      <c r="E67" s="31"/>
      <c r="F67" s="32" t="s">
        <v>25</v>
      </c>
      <c r="G67" s="33"/>
      <c r="I67" s="30" t="s">
        <v>24</v>
      </c>
      <c r="J67" s="31"/>
      <c r="K67" s="31"/>
      <c r="L67" s="31"/>
      <c r="M67" s="32" t="s">
        <v>25</v>
      </c>
      <c r="N67" s="31"/>
      <c r="O67" s="33"/>
      <c r="Q67" s="17"/>
    </row>
    <row r="68" spans="2:17" s="5" customFormat="1" ht="15" customHeight="1">
      <c r="B68" s="34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6"/>
    </row>
    <row r="72" spans="2:17" s="5" customFormat="1" ht="7.5" customHeight="1">
      <c r="B72" s="37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9"/>
    </row>
    <row r="73" spans="2:17" s="5" customFormat="1" ht="37.5" customHeight="1">
      <c r="B73" s="16"/>
      <c r="C73" s="100" t="s">
        <v>34</v>
      </c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7"/>
    </row>
    <row r="74" spans="2:17" s="5" customFormat="1" ht="7.5" customHeight="1">
      <c r="B74" s="16"/>
      <c r="Q74" s="17"/>
    </row>
    <row r="75" spans="2:17" s="5" customFormat="1" ht="30.75" customHeight="1">
      <c r="B75" s="16"/>
      <c r="C75" s="14" t="s">
        <v>3</v>
      </c>
      <c r="E75" s="102" t="str">
        <f>$E$6</f>
        <v>Výměna technologie MR Bratislavská</v>
      </c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Q75" s="17"/>
    </row>
    <row r="76" spans="2:17" s="5" customFormat="1" ht="37.5" customHeight="1">
      <c r="B76" s="16"/>
      <c r="C76" s="40" t="s">
        <v>31</v>
      </c>
      <c r="E76" s="128" t="str">
        <f>$E$7</f>
        <v>DPMUL, MR Bratislavská - VN část a vlastní spotřeba</v>
      </c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Q76" s="17"/>
    </row>
    <row r="77" spans="2:17" s="5" customFormat="1" ht="7.5" customHeight="1">
      <c r="B77" s="16"/>
      <c r="Q77" s="17"/>
    </row>
    <row r="78" spans="2:17" s="5" customFormat="1" ht="27.75" customHeight="1">
      <c r="B78" s="16"/>
      <c r="C78" s="14" t="s">
        <v>6</v>
      </c>
      <c r="E78" s="151" t="str">
        <f>$E$9</f>
        <v>Ústí nad Labem, ul. Bratislavská, p.p.č. 1769/3 v k.ú. Ústí nad Labem</v>
      </c>
      <c r="F78" s="151"/>
      <c r="G78" s="151"/>
      <c r="H78" s="151"/>
      <c r="J78" s="14" t="s">
        <v>7</v>
      </c>
      <c r="L78" s="129" t="str">
        <f>IF($N$9="","",$N$9)</f>
        <v/>
      </c>
      <c r="M78" s="129"/>
      <c r="N78" s="129"/>
      <c r="O78" s="129"/>
      <c r="Q78" s="17"/>
    </row>
    <row r="79" spans="2:17" s="5" customFormat="1" ht="7.5" customHeight="1">
      <c r="B79" s="16"/>
      <c r="Q79" s="17"/>
    </row>
    <row r="80" spans="2:17" s="5" customFormat="1" ht="15.75" customHeight="1">
      <c r="B80" s="16"/>
      <c r="C80" s="14" t="s">
        <v>8</v>
      </c>
      <c r="E80" s="12" t="str">
        <f>E$12</f>
        <v>Dopravní podnik města Ústí nad Labem a.s.</v>
      </c>
      <c r="J80" s="14" t="s">
        <v>12</v>
      </c>
      <c r="L80" s="107" t="str">
        <f>E$18</f>
        <v>RPE, s.r.o.</v>
      </c>
      <c r="M80" s="104"/>
      <c r="N80" s="104"/>
      <c r="O80" s="104"/>
      <c r="P80" s="104"/>
      <c r="Q80" s="17"/>
    </row>
    <row r="81" spans="2:20" s="5" customFormat="1" ht="15" customHeight="1">
      <c r="B81" s="16"/>
      <c r="C81" s="14" t="s">
        <v>11</v>
      </c>
      <c r="E81" s="129" t="str">
        <f>IF(E$15="","",E$15)</f>
        <v/>
      </c>
      <c r="F81" s="129"/>
      <c r="G81" s="129"/>
      <c r="H81" s="129"/>
      <c r="J81" s="14" t="s">
        <v>14</v>
      </c>
      <c r="L81" s="107" t="str">
        <f>IF(E$21="","",E$21)</f>
        <v/>
      </c>
      <c r="M81" s="104"/>
      <c r="N81" s="104"/>
      <c r="O81" s="104"/>
      <c r="P81" s="104"/>
      <c r="Q81" s="17"/>
    </row>
    <row r="82" spans="2:20" s="5" customFormat="1" ht="11.25" customHeight="1">
      <c r="B82" s="16"/>
      <c r="Q82" s="17"/>
    </row>
    <row r="83" spans="2:20" s="5" customFormat="1" ht="30" customHeight="1">
      <c r="B83" s="16"/>
      <c r="C83" s="120" t="s">
        <v>35</v>
      </c>
      <c r="D83" s="121"/>
      <c r="E83" s="121"/>
      <c r="F83" s="121"/>
      <c r="G83" s="21"/>
      <c r="H83" s="21"/>
      <c r="I83" s="21"/>
      <c r="J83" s="21"/>
      <c r="K83" s="21"/>
      <c r="L83" s="21"/>
      <c r="M83" s="120" t="s">
        <v>36</v>
      </c>
      <c r="N83" s="104"/>
      <c r="O83" s="104"/>
      <c r="P83" s="104"/>
      <c r="Q83" s="17"/>
    </row>
    <row r="84" spans="2:20" s="5" customFormat="1" ht="11.25" customHeight="1">
      <c r="B84" s="16"/>
      <c r="Q84" s="17"/>
    </row>
    <row r="85" spans="2:20" s="5" customFormat="1" ht="30" customHeight="1">
      <c r="B85" s="16"/>
      <c r="C85" s="45" t="s">
        <v>37</v>
      </c>
      <c r="M85" s="122">
        <f>ROUND($M$113,2)</f>
        <v>0</v>
      </c>
      <c r="N85" s="104"/>
      <c r="O85" s="104"/>
      <c r="P85" s="104"/>
      <c r="Q85" s="17"/>
    </row>
    <row r="86" spans="2:20" s="46" customFormat="1" ht="25.5" customHeight="1">
      <c r="B86" s="52"/>
      <c r="D86" s="53" t="s">
        <v>38</v>
      </c>
      <c r="M86" s="123">
        <f>ROUND($M$114,2)</f>
        <v>0</v>
      </c>
      <c r="N86" s="124"/>
      <c r="O86" s="124"/>
      <c r="P86" s="124"/>
      <c r="Q86" s="54"/>
    </row>
    <row r="87" spans="2:20" s="46" customFormat="1" ht="25.5" customHeight="1">
      <c r="B87" s="52"/>
      <c r="D87" s="53" t="s">
        <v>39</v>
      </c>
      <c r="M87" s="123">
        <f>ROUND($M$121,2)</f>
        <v>0</v>
      </c>
      <c r="N87" s="124"/>
      <c r="O87" s="124"/>
      <c r="P87" s="124"/>
      <c r="Q87" s="54"/>
    </row>
    <row r="88" spans="2:20" s="48" customFormat="1" ht="21" customHeight="1">
      <c r="B88" s="55"/>
      <c r="D88" s="56"/>
      <c r="M88" s="130"/>
      <c r="N88" s="124"/>
      <c r="O88" s="124"/>
      <c r="P88" s="124"/>
      <c r="Q88" s="57"/>
    </row>
    <row r="89" spans="2:20" s="48" customFormat="1" ht="21" customHeight="1">
      <c r="B89" s="55"/>
      <c r="D89" s="56" t="s">
        <v>40</v>
      </c>
      <c r="M89" s="130">
        <f>ROUND($M$122,2)</f>
        <v>0</v>
      </c>
      <c r="N89" s="124"/>
      <c r="O89" s="124"/>
      <c r="P89" s="124"/>
      <c r="Q89" s="57"/>
    </row>
    <row r="90" spans="2:20" s="46" customFormat="1" ht="25.5" customHeight="1">
      <c r="B90" s="52"/>
      <c r="D90" s="53" t="s">
        <v>41</v>
      </c>
      <c r="M90" s="123">
        <f>ROUND($M$153,2)</f>
        <v>0</v>
      </c>
      <c r="N90" s="124"/>
      <c r="O90" s="124"/>
      <c r="P90" s="124"/>
      <c r="Q90" s="54"/>
    </row>
    <row r="91" spans="2:20" s="46" customFormat="1" ht="25.5" customHeight="1">
      <c r="B91" s="52"/>
      <c r="D91" s="53" t="s">
        <v>42</v>
      </c>
      <c r="M91" s="123">
        <f>ROUND($M$155,2)</f>
        <v>0</v>
      </c>
      <c r="N91" s="124"/>
      <c r="O91" s="124"/>
      <c r="P91" s="124"/>
      <c r="Q91" s="54"/>
    </row>
    <row r="92" spans="2:20" s="48" customFormat="1" ht="21" customHeight="1">
      <c r="B92" s="55"/>
      <c r="D92" s="56" t="s">
        <v>43</v>
      </c>
      <c r="M92" s="130">
        <f>ROUND($M$156,2)</f>
        <v>0</v>
      </c>
      <c r="N92" s="124"/>
      <c r="O92" s="124"/>
      <c r="P92" s="124"/>
      <c r="Q92" s="57"/>
    </row>
    <row r="93" spans="2:20" s="5" customFormat="1" ht="22.5" customHeight="1">
      <c r="B93" s="16"/>
      <c r="Q93" s="17"/>
    </row>
    <row r="94" spans="2:20" s="5" customFormat="1" ht="30" customHeight="1">
      <c r="B94" s="16"/>
      <c r="C94" s="45" t="s">
        <v>44</v>
      </c>
      <c r="M94" s="122">
        <v>0</v>
      </c>
      <c r="N94" s="104"/>
      <c r="O94" s="104"/>
      <c r="P94" s="104"/>
      <c r="Q94" s="17"/>
      <c r="S94" s="58"/>
      <c r="T94" s="59" t="s">
        <v>16</v>
      </c>
    </row>
    <row r="95" spans="2:20" s="5" customFormat="1" ht="18.75" customHeight="1">
      <c r="B95" s="16"/>
      <c r="Q95" s="17"/>
    </row>
    <row r="96" spans="2:20" s="5" customFormat="1" ht="30" customHeight="1">
      <c r="B96" s="16"/>
      <c r="C96" s="47" t="s">
        <v>28</v>
      </c>
      <c r="D96" s="21"/>
      <c r="E96" s="21"/>
      <c r="F96" s="21"/>
      <c r="G96" s="21"/>
      <c r="H96" s="21"/>
      <c r="I96" s="21"/>
      <c r="J96" s="21"/>
      <c r="K96" s="137">
        <f>ROUND(SUM($M$85+$M$94),2)</f>
        <v>0</v>
      </c>
      <c r="L96" s="121"/>
      <c r="M96" s="121"/>
      <c r="N96" s="121"/>
      <c r="O96" s="121"/>
      <c r="P96" s="121"/>
      <c r="Q96" s="17"/>
    </row>
    <row r="97" spans="2:26" s="5" customFormat="1" ht="7.5" customHeight="1"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6"/>
    </row>
    <row r="101" spans="2:26" s="5" customFormat="1" ht="7.5" customHeight="1"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9"/>
    </row>
    <row r="102" spans="2:26" s="5" customFormat="1" ht="37.5" customHeight="1">
      <c r="B102" s="16"/>
      <c r="C102" s="100" t="s">
        <v>45</v>
      </c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7"/>
    </row>
    <row r="103" spans="2:26" s="5" customFormat="1" ht="7.5" customHeight="1">
      <c r="B103" s="16"/>
      <c r="Q103" s="17"/>
    </row>
    <row r="104" spans="2:26" s="5" customFormat="1" ht="30.75" customHeight="1">
      <c r="B104" s="16"/>
      <c r="C104" s="14" t="s">
        <v>3</v>
      </c>
      <c r="E104" s="102" t="str">
        <f>$E$6</f>
        <v>Výměna technologie MR Bratislavská</v>
      </c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Q104" s="17"/>
    </row>
    <row r="105" spans="2:26" s="5" customFormat="1" ht="37.5" customHeight="1">
      <c r="B105" s="16"/>
      <c r="C105" s="40" t="s">
        <v>31</v>
      </c>
      <c r="E105" s="128" t="str">
        <f>$E$7</f>
        <v>DPMUL, MR Bratislavská - VN část a vlastní spotřeba</v>
      </c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Q105" s="17"/>
    </row>
    <row r="106" spans="2:26" s="5" customFormat="1" ht="7.5" customHeight="1">
      <c r="B106" s="16"/>
      <c r="Q106" s="17"/>
    </row>
    <row r="107" spans="2:26" s="5" customFormat="1" ht="18.75" customHeight="1">
      <c r="B107" s="16"/>
      <c r="C107" s="14" t="s">
        <v>6</v>
      </c>
      <c r="E107" s="12" t="str">
        <f>$E$9</f>
        <v>Ústí nad Labem, ul. Bratislavská, p.p.č. 1769/3 v k.ú. Ústí nad Labem</v>
      </c>
      <c r="J107" s="14" t="s">
        <v>7</v>
      </c>
      <c r="L107" s="138" t="str">
        <f>IF($N$9="","",$N$9)</f>
        <v/>
      </c>
      <c r="M107" s="104"/>
      <c r="N107" s="104"/>
      <c r="O107" s="104"/>
      <c r="Q107" s="17"/>
    </row>
    <row r="108" spans="2:26" s="5" customFormat="1" ht="7.5" customHeight="1">
      <c r="B108" s="16"/>
      <c r="Q108" s="17"/>
    </row>
    <row r="109" spans="2:26" s="5" customFormat="1" ht="15.75" customHeight="1">
      <c r="B109" s="16"/>
      <c r="C109" s="14" t="s">
        <v>8</v>
      </c>
      <c r="E109" s="12" t="str">
        <f>E$12</f>
        <v>Dopravní podnik města Ústí nad Labem a.s.</v>
      </c>
      <c r="J109" s="14" t="s">
        <v>12</v>
      </c>
      <c r="L109" s="107" t="str">
        <f>E$18</f>
        <v>RPE, s.r.o.</v>
      </c>
      <c r="M109" s="104"/>
      <c r="N109" s="104"/>
      <c r="O109" s="104"/>
      <c r="P109" s="104"/>
      <c r="Q109" s="17"/>
    </row>
    <row r="110" spans="2:26" s="5" customFormat="1" ht="15" customHeight="1">
      <c r="B110" s="16"/>
      <c r="C110" s="14" t="s">
        <v>11</v>
      </c>
      <c r="E110" s="12" t="str">
        <f>IF(E$15="","",E$15)</f>
        <v/>
      </c>
      <c r="J110" s="14" t="s">
        <v>14</v>
      </c>
      <c r="L110" s="107" t="str">
        <f>IF(E$21="","",E$21)</f>
        <v/>
      </c>
      <c r="M110" s="104"/>
      <c r="N110" s="104"/>
      <c r="O110" s="104"/>
      <c r="P110" s="104"/>
      <c r="Q110" s="17"/>
    </row>
    <row r="111" spans="2:26" s="5" customFormat="1" ht="11.25" customHeight="1">
      <c r="B111" s="16"/>
      <c r="Q111" s="17"/>
    </row>
    <row r="112" spans="2:26" s="60" customFormat="1" ht="30" customHeight="1">
      <c r="B112" s="61"/>
      <c r="C112" s="62" t="s">
        <v>46</v>
      </c>
      <c r="D112" s="63" t="s">
        <v>47</v>
      </c>
      <c r="E112" s="134" t="s">
        <v>48</v>
      </c>
      <c r="F112" s="135"/>
      <c r="G112" s="135"/>
      <c r="H112" s="135"/>
      <c r="I112" s="63" t="s">
        <v>49</v>
      </c>
      <c r="J112" s="63" t="s">
        <v>50</v>
      </c>
      <c r="K112" s="134" t="s">
        <v>51</v>
      </c>
      <c r="L112" s="135"/>
      <c r="M112" s="134" t="s">
        <v>52</v>
      </c>
      <c r="N112" s="135"/>
      <c r="O112" s="135"/>
      <c r="P112" s="136"/>
      <c r="Q112" s="64"/>
      <c r="S112" s="41" t="s">
        <v>53</v>
      </c>
      <c r="T112" s="42" t="s">
        <v>16</v>
      </c>
      <c r="U112" s="42" t="s">
        <v>54</v>
      </c>
      <c r="V112" s="42" t="s">
        <v>55</v>
      </c>
      <c r="W112" s="42" t="s">
        <v>56</v>
      </c>
      <c r="X112" s="42" t="s">
        <v>57</v>
      </c>
      <c r="Y112" s="42" t="s">
        <v>58</v>
      </c>
      <c r="Z112" s="43" t="s">
        <v>59</v>
      </c>
    </row>
    <row r="113" spans="2:62" s="5" customFormat="1" ht="30" customHeight="1">
      <c r="B113" s="16"/>
      <c r="C113" s="45" t="s">
        <v>32</v>
      </c>
      <c r="M113" s="150">
        <f>M114+M121+M153+M155</f>
        <v>0</v>
      </c>
      <c r="N113" s="104"/>
      <c r="O113" s="104"/>
      <c r="P113" s="104"/>
      <c r="Q113" s="17"/>
      <c r="S113" s="44"/>
      <c r="T113" s="26"/>
      <c r="U113" s="26"/>
      <c r="V113" s="65" t="e">
        <f>$V$114+$V$121+$V$153+$V$155</f>
        <v>#REF!</v>
      </c>
      <c r="W113" s="26"/>
      <c r="X113" s="65" t="e">
        <f>$X$114+$X$121+$X$153+$X$155</f>
        <v>#REF!</v>
      </c>
      <c r="Y113" s="26"/>
      <c r="Z113" s="66" t="e">
        <f>$Z$114+$Z$121+$Z$153+$Z$155</f>
        <v>#REF!</v>
      </c>
      <c r="AH113" s="60"/>
      <c r="BJ113" s="67"/>
    </row>
    <row r="114" spans="2:62" s="68" customFormat="1" ht="37.5" customHeight="1">
      <c r="B114" s="69"/>
      <c r="D114" s="70" t="s">
        <v>38</v>
      </c>
      <c r="E114" s="70"/>
      <c r="F114" s="70"/>
      <c r="G114" s="70"/>
      <c r="H114" s="70"/>
      <c r="I114" s="70"/>
      <c r="J114" s="70"/>
      <c r="K114" s="70"/>
      <c r="L114" s="70"/>
      <c r="M114" s="145">
        <f>SUM(M115:P120)</f>
        <v>0</v>
      </c>
      <c r="N114" s="146"/>
      <c r="O114" s="146"/>
      <c r="P114" s="146"/>
      <c r="Q114" s="72"/>
      <c r="S114" s="73"/>
      <c r="V114" s="74" t="e">
        <f>#REF!+#REF!</f>
        <v>#REF!</v>
      </c>
      <c r="X114" s="74" t="e">
        <f>#REF!+#REF!</f>
        <v>#REF!</v>
      </c>
      <c r="Z114" s="75" t="e">
        <f>#REF!+#REF!</f>
        <v>#REF!</v>
      </c>
      <c r="AH114" s="60"/>
      <c r="AQ114" s="71"/>
      <c r="AS114" s="71"/>
      <c r="AT114" s="71"/>
      <c r="AX114" s="71"/>
      <c r="BJ114" s="76"/>
    </row>
    <row r="115" spans="2:62" s="5" customFormat="1" ht="15.75" customHeight="1">
      <c r="B115" s="16"/>
      <c r="C115" s="98" t="s">
        <v>60</v>
      </c>
      <c r="D115" s="85" t="s">
        <v>64</v>
      </c>
      <c r="E115" s="143" t="s">
        <v>87</v>
      </c>
      <c r="F115" s="140"/>
      <c r="G115" s="140"/>
      <c r="H115" s="140"/>
      <c r="I115" s="86" t="s">
        <v>62</v>
      </c>
      <c r="J115" s="87">
        <v>1</v>
      </c>
      <c r="K115" s="112"/>
      <c r="L115" s="113"/>
      <c r="M115" s="142">
        <f>ROUND($K115*$J115,2)</f>
        <v>0</v>
      </c>
      <c r="N115" s="140"/>
      <c r="O115" s="140"/>
      <c r="P115" s="140"/>
      <c r="Q115" s="17"/>
      <c r="S115" s="80"/>
      <c r="T115" s="20" t="s">
        <v>17</v>
      </c>
      <c r="U115" s="81">
        <v>0</v>
      </c>
      <c r="V115" s="81" t="e">
        <f>#REF!*#REF!</f>
        <v>#REF!</v>
      </c>
      <c r="W115" s="81">
        <v>0</v>
      </c>
      <c r="X115" s="81" t="e">
        <f>#REF!*#REF!</f>
        <v>#REF!</v>
      </c>
      <c r="Y115" s="81">
        <v>0</v>
      </c>
      <c r="Z115" s="82" t="e">
        <f>#REF!*#REF!</f>
        <v>#REF!</v>
      </c>
      <c r="AH115" s="60"/>
      <c r="BD115" s="83"/>
      <c r="BE115" s="83"/>
      <c r="BF115" s="83"/>
      <c r="BG115" s="83"/>
      <c r="BH115" s="83"/>
      <c r="BJ115" s="83"/>
    </row>
    <row r="116" spans="2:62" s="5" customFormat="1" ht="15.75" customHeight="1">
      <c r="B116" s="16"/>
      <c r="C116" s="98" t="s">
        <v>63</v>
      </c>
      <c r="D116" s="77" t="s">
        <v>61</v>
      </c>
      <c r="E116" s="110" t="s">
        <v>89</v>
      </c>
      <c r="F116" s="111"/>
      <c r="G116" s="111"/>
      <c r="H116" s="111"/>
      <c r="I116" s="78" t="s">
        <v>62</v>
      </c>
      <c r="J116" s="79">
        <v>1</v>
      </c>
      <c r="K116" s="112"/>
      <c r="L116" s="113"/>
      <c r="M116" s="114">
        <f>ROUND($K116*$J116,2)</f>
        <v>0</v>
      </c>
      <c r="N116" s="115"/>
      <c r="O116" s="115"/>
      <c r="P116" s="116"/>
      <c r="Q116" s="17"/>
      <c r="S116" s="80"/>
      <c r="T116" s="20" t="s">
        <v>17</v>
      </c>
      <c r="U116" s="81">
        <v>0</v>
      </c>
      <c r="V116" s="81" t="e">
        <f>#REF!*#REF!</f>
        <v>#REF!</v>
      </c>
      <c r="W116" s="81">
        <v>0</v>
      </c>
      <c r="X116" s="81" t="e">
        <f>#REF!*#REF!</f>
        <v>#REF!</v>
      </c>
      <c r="Y116" s="81">
        <v>0</v>
      </c>
      <c r="Z116" s="82" t="e">
        <f>#REF!*#REF!</f>
        <v>#REF!</v>
      </c>
      <c r="AH116" s="60"/>
      <c r="BD116" s="83"/>
      <c r="BE116" s="83"/>
      <c r="BF116" s="83"/>
      <c r="BG116" s="83"/>
      <c r="BH116" s="83"/>
      <c r="BJ116" s="83"/>
    </row>
    <row r="117" spans="2:62" s="5" customFormat="1" ht="15.75" customHeight="1">
      <c r="B117" s="16"/>
      <c r="C117" s="98" t="s">
        <v>65</v>
      </c>
      <c r="D117" s="85" t="s">
        <v>64</v>
      </c>
      <c r="E117" s="143" t="s">
        <v>88</v>
      </c>
      <c r="F117" s="140"/>
      <c r="G117" s="140"/>
      <c r="H117" s="140"/>
      <c r="I117" s="86" t="s">
        <v>62</v>
      </c>
      <c r="J117" s="87">
        <v>1</v>
      </c>
      <c r="K117" s="112"/>
      <c r="L117" s="113"/>
      <c r="M117" s="131">
        <f t="shared" ref="M117:M120" si="0">ROUND($K117*$J117,2)</f>
        <v>0</v>
      </c>
      <c r="N117" s="132"/>
      <c r="O117" s="132"/>
      <c r="P117" s="133"/>
      <c r="Q117" s="17"/>
      <c r="S117" s="80"/>
      <c r="T117" s="20" t="s">
        <v>17</v>
      </c>
      <c r="U117" s="81">
        <v>0</v>
      </c>
      <c r="V117" s="81" t="e">
        <f>#REF!*#REF!</f>
        <v>#REF!</v>
      </c>
      <c r="W117" s="81">
        <v>0</v>
      </c>
      <c r="X117" s="81" t="e">
        <f>#REF!*#REF!</f>
        <v>#REF!</v>
      </c>
      <c r="Y117" s="81">
        <v>0</v>
      </c>
      <c r="Z117" s="82" t="e">
        <f>#REF!*#REF!</f>
        <v>#REF!</v>
      </c>
      <c r="AH117" s="60"/>
      <c r="BD117" s="83"/>
      <c r="BE117" s="83"/>
      <c r="BF117" s="83"/>
      <c r="BG117" s="83"/>
      <c r="BH117" s="83"/>
      <c r="BJ117" s="83"/>
    </row>
    <row r="118" spans="2:62" s="5" customFormat="1" ht="15.75" customHeight="1">
      <c r="B118" s="16"/>
      <c r="C118" s="98" t="s">
        <v>67</v>
      </c>
      <c r="D118" s="77" t="s">
        <v>61</v>
      </c>
      <c r="E118" s="110" t="s">
        <v>90</v>
      </c>
      <c r="F118" s="111"/>
      <c r="G118" s="111"/>
      <c r="H118" s="111"/>
      <c r="I118" s="78" t="s">
        <v>62</v>
      </c>
      <c r="J118" s="79">
        <v>1</v>
      </c>
      <c r="K118" s="112"/>
      <c r="L118" s="113"/>
      <c r="M118" s="114">
        <f t="shared" si="0"/>
        <v>0</v>
      </c>
      <c r="N118" s="115"/>
      <c r="O118" s="115"/>
      <c r="P118" s="116"/>
      <c r="Q118" s="17"/>
      <c r="S118" s="80"/>
      <c r="T118" s="20" t="s">
        <v>17</v>
      </c>
      <c r="U118" s="81">
        <v>0</v>
      </c>
      <c r="V118" s="81" t="e">
        <f>#REF!*#REF!</f>
        <v>#REF!</v>
      </c>
      <c r="W118" s="81">
        <v>0</v>
      </c>
      <c r="X118" s="81" t="e">
        <f>#REF!*#REF!</f>
        <v>#REF!</v>
      </c>
      <c r="Y118" s="81">
        <v>0</v>
      </c>
      <c r="Z118" s="82" t="e">
        <f>#REF!*#REF!</f>
        <v>#REF!</v>
      </c>
      <c r="AH118" s="60"/>
      <c r="BD118" s="83"/>
      <c r="BE118" s="83"/>
      <c r="BF118" s="83"/>
      <c r="BG118" s="83"/>
      <c r="BH118" s="83"/>
      <c r="BJ118" s="83"/>
    </row>
    <row r="119" spans="2:62" s="5" customFormat="1" ht="15.75" customHeight="1">
      <c r="B119" s="16"/>
      <c r="C119" s="98" t="s">
        <v>68</v>
      </c>
      <c r="D119" s="85" t="s">
        <v>64</v>
      </c>
      <c r="E119" s="139" t="s">
        <v>100</v>
      </c>
      <c r="F119" s="140"/>
      <c r="G119" s="140"/>
      <c r="H119" s="140"/>
      <c r="I119" s="86" t="s">
        <v>62</v>
      </c>
      <c r="J119" s="87">
        <v>1</v>
      </c>
      <c r="K119" s="112"/>
      <c r="L119" s="113"/>
      <c r="M119" s="131">
        <f t="shared" si="0"/>
        <v>0</v>
      </c>
      <c r="N119" s="132"/>
      <c r="O119" s="132"/>
      <c r="P119" s="133"/>
      <c r="Q119" s="17"/>
      <c r="S119" s="80"/>
      <c r="T119" s="20" t="s">
        <v>17</v>
      </c>
      <c r="U119" s="81">
        <v>0</v>
      </c>
      <c r="V119" s="81" t="e">
        <f>#REF!*#REF!</f>
        <v>#REF!</v>
      </c>
      <c r="W119" s="81">
        <v>0</v>
      </c>
      <c r="X119" s="81" t="e">
        <f>#REF!*#REF!</f>
        <v>#REF!</v>
      </c>
      <c r="Y119" s="81">
        <v>0</v>
      </c>
      <c r="Z119" s="82" t="e">
        <f>#REF!*#REF!</f>
        <v>#REF!</v>
      </c>
      <c r="AH119" s="60"/>
      <c r="BD119" s="83"/>
      <c r="BE119" s="83"/>
      <c r="BF119" s="83"/>
      <c r="BG119" s="83"/>
      <c r="BH119" s="83"/>
      <c r="BJ119" s="83"/>
    </row>
    <row r="120" spans="2:62" s="5" customFormat="1" ht="15.75" customHeight="1">
      <c r="B120" s="16"/>
      <c r="C120" s="98" t="s">
        <v>70</v>
      </c>
      <c r="D120" s="85" t="s">
        <v>64</v>
      </c>
      <c r="E120" s="139" t="s">
        <v>99</v>
      </c>
      <c r="F120" s="140"/>
      <c r="G120" s="140"/>
      <c r="H120" s="140"/>
      <c r="I120" s="86" t="s">
        <v>62</v>
      </c>
      <c r="J120" s="87">
        <v>1</v>
      </c>
      <c r="K120" s="112"/>
      <c r="L120" s="113"/>
      <c r="M120" s="131">
        <f t="shared" si="0"/>
        <v>0</v>
      </c>
      <c r="N120" s="132"/>
      <c r="O120" s="132"/>
      <c r="P120" s="133"/>
      <c r="Q120" s="17"/>
      <c r="S120" s="80"/>
      <c r="T120" s="20" t="s">
        <v>17</v>
      </c>
      <c r="U120" s="81">
        <v>0</v>
      </c>
      <c r="V120" s="81" t="e">
        <f>#REF!*#REF!</f>
        <v>#REF!</v>
      </c>
      <c r="W120" s="81">
        <v>0</v>
      </c>
      <c r="X120" s="81" t="e">
        <f>#REF!*#REF!</f>
        <v>#REF!</v>
      </c>
      <c r="Y120" s="81">
        <v>0</v>
      </c>
      <c r="Z120" s="82" t="e">
        <f>#REF!*#REF!</f>
        <v>#REF!</v>
      </c>
      <c r="AH120" s="60"/>
      <c r="BD120" s="83"/>
      <c r="BE120" s="83"/>
      <c r="BF120" s="83"/>
      <c r="BG120" s="83"/>
      <c r="BH120" s="83"/>
      <c r="BJ120" s="83"/>
    </row>
    <row r="121" spans="2:62" s="68" customFormat="1" ht="37.5" customHeight="1">
      <c r="B121" s="69"/>
      <c r="D121" s="70" t="s">
        <v>39</v>
      </c>
      <c r="E121" s="70"/>
      <c r="F121" s="70"/>
      <c r="G121" s="70"/>
      <c r="H121" s="70"/>
      <c r="I121" s="70"/>
      <c r="J121" s="70"/>
      <c r="K121" s="70"/>
      <c r="L121" s="70"/>
      <c r="M121" s="145">
        <f>M122</f>
        <v>0</v>
      </c>
      <c r="N121" s="146"/>
      <c r="O121" s="146"/>
      <c r="P121" s="146"/>
      <c r="Q121" s="72"/>
      <c r="S121" s="73"/>
      <c r="V121" s="74" t="e">
        <f>#REF!+$V$122</f>
        <v>#REF!</v>
      </c>
      <c r="X121" s="74" t="e">
        <f>#REF!+$X$122</f>
        <v>#REF!</v>
      </c>
      <c r="Z121" s="75" t="e">
        <f>#REF!+$Z$122</f>
        <v>#REF!</v>
      </c>
      <c r="AQ121" s="71"/>
      <c r="AS121" s="71"/>
      <c r="AT121" s="71"/>
      <c r="AX121" s="71"/>
      <c r="BJ121" s="76"/>
    </row>
    <row r="122" spans="2:62" s="68" customFormat="1" ht="30.75" customHeight="1">
      <c r="B122" s="69"/>
      <c r="D122" s="84" t="s">
        <v>40</v>
      </c>
      <c r="E122" s="84"/>
      <c r="F122" s="84"/>
      <c r="G122" s="84"/>
      <c r="H122" s="84"/>
      <c r="I122" s="84"/>
      <c r="J122" s="84"/>
      <c r="K122" s="84"/>
      <c r="L122" s="84"/>
      <c r="M122" s="147">
        <f>SUM(M123:P152)</f>
        <v>0</v>
      </c>
      <c r="N122" s="146"/>
      <c r="O122" s="146"/>
      <c r="P122" s="146"/>
      <c r="Q122" s="72"/>
      <c r="S122" s="73"/>
      <c r="V122" s="74" t="e">
        <f>SUM($V$123:$V$152)</f>
        <v>#REF!</v>
      </c>
      <c r="X122" s="74" t="e">
        <f>SUM($X$123:$X$152)</f>
        <v>#REF!</v>
      </c>
      <c r="Z122" s="75" t="e">
        <f>SUM($Z$123:$Z$152)</f>
        <v>#REF!</v>
      </c>
      <c r="AQ122" s="71"/>
      <c r="AS122" s="71"/>
      <c r="AT122" s="71"/>
      <c r="AX122" s="71"/>
      <c r="BJ122" s="76"/>
    </row>
    <row r="123" spans="2:62" s="5" customFormat="1" ht="15.75" customHeight="1">
      <c r="B123" s="16"/>
      <c r="C123" s="85">
        <v>52</v>
      </c>
      <c r="D123" s="85" t="s">
        <v>64</v>
      </c>
      <c r="E123" s="139" t="s">
        <v>92</v>
      </c>
      <c r="F123" s="140"/>
      <c r="G123" s="140"/>
      <c r="H123" s="140"/>
      <c r="I123" s="86" t="s">
        <v>62</v>
      </c>
      <c r="J123" s="87">
        <v>1</v>
      </c>
      <c r="K123" s="112"/>
      <c r="L123" s="113"/>
      <c r="M123" s="131">
        <f t="shared" ref="M123:M150" si="1">ROUND($K123*$J123,2)</f>
        <v>0</v>
      </c>
      <c r="N123" s="132"/>
      <c r="O123" s="132"/>
      <c r="P123" s="133"/>
      <c r="Q123" s="17"/>
      <c r="S123" s="80"/>
      <c r="T123" s="20" t="s">
        <v>17</v>
      </c>
      <c r="U123" s="81">
        <v>0</v>
      </c>
      <c r="V123" s="81">
        <f>$U$123*$J$123</f>
        <v>0</v>
      </c>
      <c r="W123" s="81">
        <v>0</v>
      </c>
      <c r="X123" s="81">
        <f>$W$123*$J$123</f>
        <v>0</v>
      </c>
      <c r="Y123" s="81">
        <v>0</v>
      </c>
      <c r="Z123" s="82">
        <f>$Y$123*$J$123</f>
        <v>0</v>
      </c>
      <c r="BD123" s="83"/>
      <c r="BE123" s="83"/>
      <c r="BF123" s="83"/>
      <c r="BG123" s="83"/>
      <c r="BH123" s="83"/>
      <c r="BJ123" s="83"/>
    </row>
    <row r="124" spans="2:62" s="5" customFormat="1" ht="15.75" customHeight="1">
      <c r="B124" s="16"/>
      <c r="C124" s="85">
        <v>53</v>
      </c>
      <c r="D124" s="77" t="s">
        <v>61</v>
      </c>
      <c r="E124" s="141" t="s">
        <v>91</v>
      </c>
      <c r="F124" s="111"/>
      <c r="G124" s="111"/>
      <c r="H124" s="111"/>
      <c r="I124" s="78" t="s">
        <v>62</v>
      </c>
      <c r="J124" s="79">
        <v>1</v>
      </c>
      <c r="K124" s="112"/>
      <c r="L124" s="113"/>
      <c r="M124" s="114">
        <f t="shared" si="1"/>
        <v>0</v>
      </c>
      <c r="N124" s="115"/>
      <c r="O124" s="115"/>
      <c r="P124" s="116"/>
      <c r="Q124" s="17"/>
      <c r="S124" s="80"/>
      <c r="T124" s="20" t="s">
        <v>17</v>
      </c>
      <c r="U124" s="81">
        <v>0</v>
      </c>
      <c r="V124" s="81">
        <f>$U$125*$J$125</f>
        <v>0</v>
      </c>
      <c r="W124" s="81">
        <v>0</v>
      </c>
      <c r="X124" s="81">
        <f>$W$125*$J$125</f>
        <v>0</v>
      </c>
      <c r="Y124" s="81">
        <v>0</v>
      </c>
      <c r="Z124" s="82">
        <f>$Y$125*$J$125</f>
        <v>0</v>
      </c>
      <c r="BD124" s="83"/>
      <c r="BE124" s="83"/>
      <c r="BF124" s="83"/>
      <c r="BG124" s="83"/>
      <c r="BH124" s="83"/>
      <c r="BJ124" s="83"/>
    </row>
    <row r="125" spans="2:62" s="5" customFormat="1" ht="15.75" customHeight="1">
      <c r="B125" s="16"/>
      <c r="C125" s="85">
        <v>54</v>
      </c>
      <c r="D125" s="77" t="s">
        <v>61</v>
      </c>
      <c r="E125" s="141" t="s">
        <v>101</v>
      </c>
      <c r="F125" s="111"/>
      <c r="G125" s="111"/>
      <c r="H125" s="111"/>
      <c r="I125" s="96" t="s">
        <v>66</v>
      </c>
      <c r="J125" s="79">
        <v>1</v>
      </c>
      <c r="K125" s="112"/>
      <c r="L125" s="113"/>
      <c r="M125" s="114">
        <f t="shared" si="1"/>
        <v>0</v>
      </c>
      <c r="N125" s="115"/>
      <c r="O125" s="115"/>
      <c r="P125" s="116"/>
      <c r="Q125" s="17"/>
      <c r="S125" s="80"/>
      <c r="T125" s="20" t="s">
        <v>17</v>
      </c>
      <c r="U125" s="81">
        <v>0</v>
      </c>
      <c r="V125" s="81">
        <f>$U$125*$J$125</f>
        <v>0</v>
      </c>
      <c r="W125" s="81">
        <v>0</v>
      </c>
      <c r="X125" s="81">
        <f>$W$125*$J$125</f>
        <v>0</v>
      </c>
      <c r="Y125" s="81">
        <v>0</v>
      </c>
      <c r="Z125" s="82">
        <f>$Y$125*$J$125</f>
        <v>0</v>
      </c>
      <c r="BD125" s="83"/>
      <c r="BE125" s="83"/>
      <c r="BF125" s="83"/>
      <c r="BG125" s="83"/>
      <c r="BH125" s="83"/>
      <c r="BJ125" s="83"/>
    </row>
    <row r="126" spans="2:62" s="5" customFormat="1" ht="15.75" customHeight="1">
      <c r="B126" s="16"/>
      <c r="C126" s="85">
        <v>55</v>
      </c>
      <c r="D126" s="85" t="s">
        <v>64</v>
      </c>
      <c r="E126" s="139" t="s">
        <v>102</v>
      </c>
      <c r="F126" s="140"/>
      <c r="G126" s="140"/>
      <c r="H126" s="140"/>
      <c r="I126" s="86" t="s">
        <v>69</v>
      </c>
      <c r="J126" s="87">
        <v>3</v>
      </c>
      <c r="K126" s="112"/>
      <c r="L126" s="113"/>
      <c r="M126" s="131">
        <f t="shared" si="1"/>
        <v>0</v>
      </c>
      <c r="N126" s="132"/>
      <c r="O126" s="132"/>
      <c r="P126" s="133"/>
      <c r="Q126" s="17"/>
      <c r="S126" s="80"/>
      <c r="T126" s="20" t="s">
        <v>17</v>
      </c>
      <c r="U126" s="81">
        <v>0</v>
      </c>
      <c r="V126" s="81">
        <f>$U$126*$J$126</f>
        <v>0</v>
      </c>
      <c r="W126" s="81">
        <v>0</v>
      </c>
      <c r="X126" s="81">
        <f>$W$126*$J$126</f>
        <v>0</v>
      </c>
      <c r="Y126" s="81">
        <v>0</v>
      </c>
      <c r="Z126" s="82">
        <f>$Y$126*$J$126</f>
        <v>0</v>
      </c>
      <c r="BD126" s="83"/>
      <c r="BE126" s="83"/>
      <c r="BF126" s="83"/>
      <c r="BG126" s="83"/>
      <c r="BH126" s="83"/>
      <c r="BJ126" s="83"/>
    </row>
    <row r="127" spans="2:62" s="5" customFormat="1" ht="15.75" customHeight="1">
      <c r="B127" s="16"/>
      <c r="C127" s="85">
        <v>56</v>
      </c>
      <c r="D127" s="77" t="s">
        <v>61</v>
      </c>
      <c r="E127" s="141" t="s">
        <v>103</v>
      </c>
      <c r="F127" s="111"/>
      <c r="G127" s="111"/>
      <c r="H127" s="111"/>
      <c r="I127" s="78" t="s">
        <v>69</v>
      </c>
      <c r="J127" s="79">
        <v>2</v>
      </c>
      <c r="K127" s="112"/>
      <c r="L127" s="113"/>
      <c r="M127" s="114">
        <f t="shared" si="1"/>
        <v>0</v>
      </c>
      <c r="N127" s="115"/>
      <c r="O127" s="115"/>
      <c r="P127" s="116"/>
      <c r="Q127" s="17"/>
      <c r="S127" s="80"/>
      <c r="T127" s="20" t="s">
        <v>17</v>
      </c>
      <c r="U127" s="81">
        <v>0</v>
      </c>
      <c r="V127" s="81">
        <f>$U$128*$J$128</f>
        <v>0</v>
      </c>
      <c r="W127" s="81">
        <v>0</v>
      </c>
      <c r="X127" s="81">
        <f>$W$128*$J$128</f>
        <v>0</v>
      </c>
      <c r="Y127" s="81">
        <v>0</v>
      </c>
      <c r="Z127" s="82">
        <f>$Y$128*$J$128</f>
        <v>0</v>
      </c>
      <c r="BD127" s="83"/>
      <c r="BE127" s="83"/>
      <c r="BF127" s="83"/>
      <c r="BG127" s="83"/>
      <c r="BH127" s="83"/>
      <c r="BJ127" s="83"/>
    </row>
    <row r="128" spans="2:62" s="5" customFormat="1" ht="15.75" customHeight="1">
      <c r="B128" s="16"/>
      <c r="C128" s="85">
        <v>57</v>
      </c>
      <c r="D128" s="77" t="s">
        <v>61</v>
      </c>
      <c r="E128" s="141" t="s">
        <v>104</v>
      </c>
      <c r="F128" s="111"/>
      <c r="G128" s="111"/>
      <c r="H128" s="111"/>
      <c r="I128" s="78" t="s">
        <v>69</v>
      </c>
      <c r="J128" s="79">
        <v>1</v>
      </c>
      <c r="K128" s="112"/>
      <c r="L128" s="113"/>
      <c r="M128" s="114">
        <f t="shared" si="1"/>
        <v>0</v>
      </c>
      <c r="N128" s="115"/>
      <c r="O128" s="115"/>
      <c r="P128" s="116"/>
      <c r="Q128" s="17"/>
      <c r="S128" s="80"/>
      <c r="T128" s="20" t="s">
        <v>17</v>
      </c>
      <c r="U128" s="81">
        <v>0</v>
      </c>
      <c r="V128" s="81">
        <f>$U$128*$J$128</f>
        <v>0</v>
      </c>
      <c r="W128" s="81">
        <v>0</v>
      </c>
      <c r="X128" s="81">
        <f>$W$128*$J$128</f>
        <v>0</v>
      </c>
      <c r="Y128" s="81">
        <v>0</v>
      </c>
      <c r="Z128" s="82">
        <f>$Y$128*$J$128</f>
        <v>0</v>
      </c>
      <c r="BD128" s="83"/>
      <c r="BE128" s="83"/>
      <c r="BF128" s="83"/>
      <c r="BG128" s="83"/>
      <c r="BH128" s="83"/>
      <c r="BJ128" s="83"/>
    </row>
    <row r="129" spans="2:62" s="5" customFormat="1" ht="15.75" customHeight="1">
      <c r="B129" s="16"/>
      <c r="C129" s="85">
        <v>58</v>
      </c>
      <c r="D129" s="77" t="s">
        <v>61</v>
      </c>
      <c r="E129" s="110" t="s">
        <v>122</v>
      </c>
      <c r="F129" s="111"/>
      <c r="G129" s="111"/>
      <c r="H129" s="111"/>
      <c r="I129" s="78" t="s">
        <v>69</v>
      </c>
      <c r="J129" s="79">
        <v>1</v>
      </c>
      <c r="K129" s="112"/>
      <c r="L129" s="113"/>
      <c r="M129" s="114">
        <f t="shared" si="1"/>
        <v>0</v>
      </c>
      <c r="N129" s="115"/>
      <c r="O129" s="115"/>
      <c r="P129" s="116"/>
      <c r="Q129" s="17"/>
      <c r="S129" s="80"/>
      <c r="T129" s="20"/>
      <c r="U129" s="81"/>
      <c r="V129" s="81"/>
      <c r="W129" s="81"/>
      <c r="X129" s="81"/>
      <c r="Y129" s="81"/>
      <c r="Z129" s="82"/>
      <c r="BD129" s="83"/>
      <c r="BE129" s="83"/>
      <c r="BF129" s="83"/>
      <c r="BG129" s="83"/>
      <c r="BH129" s="83"/>
      <c r="BJ129" s="83"/>
    </row>
    <row r="130" spans="2:62" s="5" customFormat="1" ht="27" customHeight="1">
      <c r="B130" s="16"/>
      <c r="C130" s="85">
        <v>59</v>
      </c>
      <c r="D130" s="85" t="s">
        <v>64</v>
      </c>
      <c r="E130" s="139" t="s">
        <v>105</v>
      </c>
      <c r="F130" s="140"/>
      <c r="G130" s="140"/>
      <c r="H130" s="140"/>
      <c r="I130" s="86" t="s">
        <v>62</v>
      </c>
      <c r="J130" s="87">
        <v>0</v>
      </c>
      <c r="K130" s="142">
        <v>0</v>
      </c>
      <c r="L130" s="140"/>
      <c r="M130" s="131">
        <f t="shared" si="1"/>
        <v>0</v>
      </c>
      <c r="N130" s="132"/>
      <c r="O130" s="132"/>
      <c r="P130" s="133"/>
      <c r="Q130" s="17"/>
      <c r="S130" s="80"/>
      <c r="T130" s="20" t="s">
        <v>17</v>
      </c>
      <c r="U130" s="81">
        <v>0</v>
      </c>
      <c r="V130" s="81">
        <f>$U$130*$J$130</f>
        <v>0</v>
      </c>
      <c r="W130" s="81">
        <v>0</v>
      </c>
      <c r="X130" s="81">
        <f>$W$130*$J$130</f>
        <v>0</v>
      </c>
      <c r="Y130" s="81">
        <v>0</v>
      </c>
      <c r="Z130" s="82">
        <f>$Y$130*$J$130</f>
        <v>0</v>
      </c>
      <c r="BD130" s="83"/>
      <c r="BE130" s="83"/>
      <c r="BF130" s="83"/>
      <c r="BG130" s="83"/>
      <c r="BH130" s="83"/>
      <c r="BJ130" s="83"/>
    </row>
    <row r="131" spans="2:62" s="5" customFormat="1" ht="39" customHeight="1">
      <c r="B131" s="16"/>
      <c r="C131" s="85">
        <v>60</v>
      </c>
      <c r="D131" s="77" t="s">
        <v>61</v>
      </c>
      <c r="E131" s="141" t="s">
        <v>106</v>
      </c>
      <c r="F131" s="111"/>
      <c r="G131" s="111"/>
      <c r="H131" s="111"/>
      <c r="I131" s="78" t="s">
        <v>69</v>
      </c>
      <c r="J131" s="79">
        <v>0</v>
      </c>
      <c r="K131" s="152">
        <v>0</v>
      </c>
      <c r="L131" s="111"/>
      <c r="M131" s="114">
        <f t="shared" si="1"/>
        <v>0</v>
      </c>
      <c r="N131" s="115"/>
      <c r="O131" s="115"/>
      <c r="P131" s="116"/>
      <c r="Q131" s="17"/>
      <c r="S131" s="80"/>
      <c r="T131" s="20" t="s">
        <v>17</v>
      </c>
      <c r="U131" s="81">
        <v>0</v>
      </c>
      <c r="V131" s="81">
        <f>$U$132*$J$132</f>
        <v>0</v>
      </c>
      <c r="W131" s="81">
        <v>0</v>
      </c>
      <c r="X131" s="81">
        <f>$W$132*$J$132</f>
        <v>0</v>
      </c>
      <c r="Y131" s="81">
        <v>0</v>
      </c>
      <c r="Z131" s="82">
        <f>$Y$132*$J$132</f>
        <v>0</v>
      </c>
      <c r="BD131" s="83"/>
      <c r="BE131" s="83"/>
      <c r="BF131" s="83"/>
      <c r="BG131" s="83"/>
      <c r="BH131" s="83"/>
      <c r="BJ131" s="83"/>
    </row>
    <row r="132" spans="2:62" s="5" customFormat="1" ht="39" customHeight="1">
      <c r="B132" s="16"/>
      <c r="C132" s="85">
        <v>61</v>
      </c>
      <c r="D132" s="77" t="s">
        <v>61</v>
      </c>
      <c r="E132" s="141" t="s">
        <v>111</v>
      </c>
      <c r="F132" s="111"/>
      <c r="G132" s="111"/>
      <c r="H132" s="111"/>
      <c r="I132" s="78" t="s">
        <v>69</v>
      </c>
      <c r="J132" s="79">
        <v>0</v>
      </c>
      <c r="K132" s="152">
        <v>0</v>
      </c>
      <c r="L132" s="111"/>
      <c r="M132" s="114">
        <f t="shared" si="1"/>
        <v>0</v>
      </c>
      <c r="N132" s="115"/>
      <c r="O132" s="115"/>
      <c r="P132" s="116"/>
      <c r="Q132" s="17"/>
      <c r="S132" s="80"/>
      <c r="T132" s="20" t="s">
        <v>17</v>
      </c>
      <c r="U132" s="81">
        <v>0</v>
      </c>
      <c r="V132" s="81">
        <f>$U$132*$J$132</f>
        <v>0</v>
      </c>
      <c r="W132" s="81">
        <v>0</v>
      </c>
      <c r="X132" s="81">
        <f>$W$132*$J$132</f>
        <v>0</v>
      </c>
      <c r="Y132" s="81">
        <v>0</v>
      </c>
      <c r="Z132" s="82">
        <f>$Y$132*$J$132</f>
        <v>0</v>
      </c>
      <c r="BD132" s="83"/>
      <c r="BE132" s="83"/>
      <c r="BF132" s="83"/>
      <c r="BG132" s="83"/>
      <c r="BH132" s="83"/>
      <c r="BJ132" s="83"/>
    </row>
    <row r="133" spans="2:62" s="5" customFormat="1" ht="27" customHeight="1">
      <c r="B133" s="16"/>
      <c r="C133" s="85">
        <v>62</v>
      </c>
      <c r="D133" s="77" t="s">
        <v>61</v>
      </c>
      <c r="E133" s="110" t="s">
        <v>119</v>
      </c>
      <c r="F133" s="111"/>
      <c r="G133" s="111"/>
      <c r="H133" s="111"/>
      <c r="I133" s="78" t="s">
        <v>69</v>
      </c>
      <c r="J133" s="79">
        <v>2</v>
      </c>
      <c r="K133" s="112"/>
      <c r="L133" s="113"/>
      <c r="M133" s="114">
        <f t="shared" si="1"/>
        <v>0</v>
      </c>
      <c r="N133" s="115"/>
      <c r="O133" s="115"/>
      <c r="P133" s="116"/>
      <c r="Q133" s="17"/>
      <c r="S133" s="80"/>
      <c r="T133" s="20" t="s">
        <v>17</v>
      </c>
      <c r="U133" s="81">
        <v>0</v>
      </c>
      <c r="V133" s="81">
        <f>$U$134*$J$134</f>
        <v>0</v>
      </c>
      <c r="W133" s="81">
        <v>0</v>
      </c>
      <c r="X133" s="81">
        <f>$W$134*$J$134</f>
        <v>0</v>
      </c>
      <c r="Y133" s="81">
        <v>0</v>
      </c>
      <c r="Z133" s="82">
        <f>$Y$134*$J$134</f>
        <v>0</v>
      </c>
      <c r="BD133" s="83"/>
      <c r="BE133" s="83"/>
      <c r="BF133" s="83"/>
      <c r="BG133" s="83"/>
      <c r="BH133" s="83"/>
      <c r="BJ133" s="83"/>
    </row>
    <row r="134" spans="2:62" s="5" customFormat="1" ht="27" customHeight="1">
      <c r="B134" s="16"/>
      <c r="C134" s="85">
        <v>63</v>
      </c>
      <c r="D134" s="85" t="s">
        <v>64</v>
      </c>
      <c r="E134" s="143" t="s">
        <v>93</v>
      </c>
      <c r="F134" s="140"/>
      <c r="G134" s="140"/>
      <c r="H134" s="140"/>
      <c r="I134" s="86" t="s">
        <v>62</v>
      </c>
      <c r="J134" s="87">
        <v>1</v>
      </c>
      <c r="K134" s="112"/>
      <c r="L134" s="113"/>
      <c r="M134" s="131">
        <f t="shared" si="1"/>
        <v>0</v>
      </c>
      <c r="N134" s="132"/>
      <c r="O134" s="132"/>
      <c r="P134" s="133"/>
      <c r="Q134" s="17"/>
      <c r="S134" s="80"/>
      <c r="T134" s="20" t="s">
        <v>17</v>
      </c>
      <c r="U134" s="81">
        <v>0</v>
      </c>
      <c r="V134" s="81">
        <f>$U$134*$J$134</f>
        <v>0</v>
      </c>
      <c r="W134" s="81">
        <v>0</v>
      </c>
      <c r="X134" s="81">
        <f>$W$134*$J$134</f>
        <v>0</v>
      </c>
      <c r="Y134" s="81">
        <v>0</v>
      </c>
      <c r="Z134" s="82">
        <f>$Y$134*$J$134</f>
        <v>0</v>
      </c>
      <c r="BD134" s="83"/>
      <c r="BE134" s="83"/>
      <c r="BF134" s="83"/>
      <c r="BG134" s="83"/>
      <c r="BH134" s="83"/>
      <c r="BJ134" s="83"/>
    </row>
    <row r="135" spans="2:62" s="5" customFormat="1" ht="27" customHeight="1">
      <c r="B135" s="16"/>
      <c r="C135" s="85">
        <v>64</v>
      </c>
      <c r="D135" s="77" t="s">
        <v>61</v>
      </c>
      <c r="E135" s="110" t="s">
        <v>94</v>
      </c>
      <c r="F135" s="111"/>
      <c r="G135" s="111"/>
      <c r="H135" s="111"/>
      <c r="I135" s="78" t="s">
        <v>69</v>
      </c>
      <c r="J135" s="79">
        <v>1</v>
      </c>
      <c r="K135" s="112"/>
      <c r="L135" s="113"/>
      <c r="M135" s="114">
        <f t="shared" si="1"/>
        <v>0</v>
      </c>
      <c r="N135" s="115"/>
      <c r="O135" s="115"/>
      <c r="P135" s="116"/>
      <c r="Q135" s="17"/>
      <c r="S135" s="80"/>
      <c r="T135" s="20" t="s">
        <v>17</v>
      </c>
      <c r="U135" s="81">
        <v>0</v>
      </c>
      <c r="V135" s="81" t="e">
        <f>#REF!*#REF!</f>
        <v>#REF!</v>
      </c>
      <c r="W135" s="81">
        <v>0</v>
      </c>
      <c r="X135" s="81" t="e">
        <f>#REF!*#REF!</f>
        <v>#REF!</v>
      </c>
      <c r="Y135" s="81">
        <v>0</v>
      </c>
      <c r="Z135" s="82" t="e">
        <f>#REF!*#REF!</f>
        <v>#REF!</v>
      </c>
      <c r="BD135" s="83"/>
      <c r="BE135" s="83"/>
      <c r="BF135" s="83"/>
      <c r="BG135" s="83"/>
      <c r="BH135" s="83"/>
      <c r="BJ135" s="83"/>
    </row>
    <row r="136" spans="2:62" s="5" customFormat="1" ht="27" customHeight="1">
      <c r="B136" s="16"/>
      <c r="C136" s="85">
        <v>65</v>
      </c>
      <c r="D136" s="85" t="s">
        <v>64</v>
      </c>
      <c r="E136" s="139" t="s">
        <v>112</v>
      </c>
      <c r="F136" s="140"/>
      <c r="G136" s="140"/>
      <c r="H136" s="140"/>
      <c r="I136" s="97" t="s">
        <v>66</v>
      </c>
      <c r="J136" s="87">
        <v>180</v>
      </c>
      <c r="K136" s="112"/>
      <c r="L136" s="113"/>
      <c r="M136" s="131">
        <f t="shared" si="1"/>
        <v>0</v>
      </c>
      <c r="N136" s="132"/>
      <c r="O136" s="132"/>
      <c r="P136" s="133"/>
      <c r="Q136" s="17"/>
      <c r="S136" s="80"/>
      <c r="T136" s="20" t="s">
        <v>17</v>
      </c>
      <c r="U136" s="81">
        <v>0</v>
      </c>
      <c r="V136" s="81">
        <f>$U$138*$J$138</f>
        <v>0</v>
      </c>
      <c r="W136" s="81">
        <v>0</v>
      </c>
      <c r="X136" s="81">
        <f>$W$138*$J$138</f>
        <v>0</v>
      </c>
      <c r="Y136" s="81">
        <v>0</v>
      </c>
      <c r="Z136" s="82">
        <f>$Y$138*$J$138</f>
        <v>0</v>
      </c>
      <c r="BD136" s="83"/>
      <c r="BE136" s="83"/>
      <c r="BF136" s="83"/>
      <c r="BG136" s="83"/>
      <c r="BH136" s="83"/>
      <c r="BJ136" s="83"/>
    </row>
    <row r="137" spans="2:62" s="5" customFormat="1" ht="27" customHeight="1">
      <c r="B137" s="16"/>
      <c r="C137" s="85">
        <v>66</v>
      </c>
      <c r="D137" s="77" t="s">
        <v>61</v>
      </c>
      <c r="E137" s="141" t="s">
        <v>107</v>
      </c>
      <c r="F137" s="111"/>
      <c r="G137" s="111"/>
      <c r="H137" s="111"/>
      <c r="I137" s="96" t="s">
        <v>66</v>
      </c>
      <c r="J137" s="79">
        <v>180</v>
      </c>
      <c r="K137" s="112"/>
      <c r="L137" s="113"/>
      <c r="M137" s="114">
        <f t="shared" si="1"/>
        <v>0</v>
      </c>
      <c r="N137" s="115"/>
      <c r="O137" s="115"/>
      <c r="P137" s="116"/>
      <c r="Q137" s="17"/>
      <c r="S137" s="80"/>
      <c r="T137" s="20" t="s">
        <v>17</v>
      </c>
      <c r="U137" s="81">
        <v>0</v>
      </c>
      <c r="V137" s="81">
        <f>$U$139*$J$139</f>
        <v>0</v>
      </c>
      <c r="W137" s="81">
        <v>0</v>
      </c>
      <c r="X137" s="81">
        <f>$W$139*$J$139</f>
        <v>0</v>
      </c>
      <c r="Y137" s="81">
        <v>0</v>
      </c>
      <c r="Z137" s="82">
        <f>$Y$139*$J$139</f>
        <v>0</v>
      </c>
      <c r="BD137" s="83"/>
      <c r="BE137" s="83"/>
      <c r="BF137" s="83"/>
      <c r="BG137" s="83"/>
      <c r="BH137" s="83"/>
      <c r="BJ137" s="83"/>
    </row>
    <row r="138" spans="2:62" s="5" customFormat="1" ht="27" customHeight="1">
      <c r="B138" s="16"/>
      <c r="C138" s="85">
        <v>67</v>
      </c>
      <c r="D138" s="85" t="s">
        <v>64</v>
      </c>
      <c r="E138" s="143" t="s">
        <v>95</v>
      </c>
      <c r="F138" s="140"/>
      <c r="G138" s="140"/>
      <c r="H138" s="140"/>
      <c r="I138" s="97" t="s">
        <v>62</v>
      </c>
      <c r="J138" s="87">
        <v>1</v>
      </c>
      <c r="K138" s="112"/>
      <c r="L138" s="113"/>
      <c r="M138" s="131">
        <f t="shared" si="1"/>
        <v>0</v>
      </c>
      <c r="N138" s="132"/>
      <c r="O138" s="132"/>
      <c r="P138" s="133"/>
      <c r="Q138" s="17"/>
      <c r="S138" s="80"/>
      <c r="T138" s="20" t="s">
        <v>17</v>
      </c>
      <c r="U138" s="81">
        <v>0</v>
      </c>
      <c r="V138" s="81">
        <f>$U$138*$J$138</f>
        <v>0</v>
      </c>
      <c r="W138" s="81">
        <v>0</v>
      </c>
      <c r="X138" s="81">
        <f>$W$138*$J$138</f>
        <v>0</v>
      </c>
      <c r="Y138" s="81">
        <v>0</v>
      </c>
      <c r="Z138" s="82">
        <f>$Y$138*$J$138</f>
        <v>0</v>
      </c>
      <c r="BD138" s="83"/>
      <c r="BE138" s="83"/>
      <c r="BF138" s="83"/>
      <c r="BG138" s="83"/>
      <c r="BH138" s="83"/>
      <c r="BJ138" s="83"/>
    </row>
    <row r="139" spans="2:62" s="5" customFormat="1" ht="27" customHeight="1">
      <c r="B139" s="16"/>
      <c r="C139" s="85">
        <v>68</v>
      </c>
      <c r="D139" s="77" t="s">
        <v>61</v>
      </c>
      <c r="E139" s="110" t="s">
        <v>96</v>
      </c>
      <c r="F139" s="111"/>
      <c r="G139" s="111"/>
      <c r="H139" s="111"/>
      <c r="I139" s="78" t="s">
        <v>71</v>
      </c>
      <c r="J139" s="79">
        <v>0.15</v>
      </c>
      <c r="K139" s="112"/>
      <c r="L139" s="113"/>
      <c r="M139" s="114">
        <f t="shared" si="1"/>
        <v>0</v>
      </c>
      <c r="N139" s="115"/>
      <c r="O139" s="115"/>
      <c r="P139" s="116"/>
      <c r="Q139" s="17"/>
      <c r="S139" s="80"/>
      <c r="T139" s="20" t="s">
        <v>17</v>
      </c>
      <c r="U139" s="81">
        <v>0</v>
      </c>
      <c r="V139" s="81">
        <f>$U$139*$J$139</f>
        <v>0</v>
      </c>
      <c r="W139" s="81">
        <v>0</v>
      </c>
      <c r="X139" s="81">
        <f>$W$139*$J$139</f>
        <v>0</v>
      </c>
      <c r="Y139" s="81">
        <v>0</v>
      </c>
      <c r="Z139" s="82">
        <f>$Y$139*$J$139</f>
        <v>0</v>
      </c>
      <c r="BD139" s="83"/>
      <c r="BE139" s="83"/>
      <c r="BF139" s="83"/>
      <c r="BG139" s="83"/>
      <c r="BH139" s="83"/>
      <c r="BJ139" s="83"/>
    </row>
    <row r="140" spans="2:62" s="5" customFormat="1" ht="27" customHeight="1">
      <c r="B140" s="16"/>
      <c r="C140" s="85">
        <v>69</v>
      </c>
      <c r="D140" s="85" t="s">
        <v>64</v>
      </c>
      <c r="E140" s="143" t="s">
        <v>97</v>
      </c>
      <c r="F140" s="140"/>
      <c r="G140" s="140"/>
      <c r="H140" s="140"/>
      <c r="I140" s="86" t="s">
        <v>66</v>
      </c>
      <c r="J140" s="87">
        <v>35</v>
      </c>
      <c r="K140" s="112"/>
      <c r="L140" s="113"/>
      <c r="M140" s="131">
        <f t="shared" si="1"/>
        <v>0</v>
      </c>
      <c r="N140" s="132"/>
      <c r="O140" s="132"/>
      <c r="P140" s="133"/>
      <c r="Q140" s="17"/>
      <c r="S140" s="80"/>
      <c r="T140" s="20" t="s">
        <v>17</v>
      </c>
      <c r="U140" s="81">
        <v>0</v>
      </c>
      <c r="V140" s="81">
        <f>$U$140*$J$140</f>
        <v>0</v>
      </c>
      <c r="W140" s="81">
        <v>0</v>
      </c>
      <c r="X140" s="81">
        <f>$W$140*$J$140</f>
        <v>0</v>
      </c>
      <c r="Y140" s="81">
        <v>0</v>
      </c>
      <c r="Z140" s="82">
        <f>$Y$140*$J$140</f>
        <v>0</v>
      </c>
      <c r="BD140" s="83"/>
      <c r="BE140" s="83"/>
      <c r="BF140" s="83"/>
      <c r="BG140" s="83"/>
      <c r="BH140" s="83"/>
      <c r="BJ140" s="83"/>
    </row>
    <row r="141" spans="2:62" s="5" customFormat="1" ht="15.75" customHeight="1">
      <c r="B141" s="16"/>
      <c r="C141" s="85">
        <v>70</v>
      </c>
      <c r="D141" s="77"/>
      <c r="E141" s="110" t="s">
        <v>98</v>
      </c>
      <c r="F141" s="111"/>
      <c r="G141" s="111"/>
      <c r="H141" s="111"/>
      <c r="I141" s="78" t="s">
        <v>69</v>
      </c>
      <c r="J141" s="79">
        <v>35</v>
      </c>
      <c r="K141" s="112"/>
      <c r="L141" s="113"/>
      <c r="M141" s="114">
        <f t="shared" si="1"/>
        <v>0</v>
      </c>
      <c r="N141" s="115"/>
      <c r="O141" s="115"/>
      <c r="P141" s="116"/>
      <c r="Q141" s="17"/>
      <c r="S141" s="80"/>
      <c r="T141" s="20" t="s">
        <v>17</v>
      </c>
      <c r="U141" s="81">
        <v>0</v>
      </c>
      <c r="V141" s="81">
        <f>$U$141*$J$141</f>
        <v>0</v>
      </c>
      <c r="W141" s="81">
        <v>0</v>
      </c>
      <c r="X141" s="81">
        <f>$W$141*$J$141</f>
        <v>0</v>
      </c>
      <c r="Y141" s="81">
        <v>0</v>
      </c>
      <c r="Z141" s="82">
        <f>$Y$141*$J$141</f>
        <v>0</v>
      </c>
      <c r="BD141" s="83"/>
      <c r="BE141" s="83"/>
      <c r="BF141" s="83"/>
      <c r="BG141" s="83"/>
      <c r="BH141" s="83"/>
      <c r="BJ141" s="83"/>
    </row>
    <row r="142" spans="2:62" s="5" customFormat="1" ht="27" customHeight="1">
      <c r="B142" s="16"/>
      <c r="C142" s="85">
        <v>71</v>
      </c>
      <c r="D142" s="85" t="s">
        <v>64</v>
      </c>
      <c r="E142" s="143" t="s">
        <v>72</v>
      </c>
      <c r="F142" s="140"/>
      <c r="G142" s="140"/>
      <c r="H142" s="140"/>
      <c r="I142" s="86" t="s">
        <v>73</v>
      </c>
      <c r="J142" s="87">
        <v>200</v>
      </c>
      <c r="K142" s="112"/>
      <c r="L142" s="113"/>
      <c r="M142" s="131">
        <f t="shared" si="1"/>
        <v>0</v>
      </c>
      <c r="N142" s="132"/>
      <c r="O142" s="132"/>
      <c r="P142" s="133"/>
      <c r="Q142" s="17"/>
      <c r="S142" s="80"/>
      <c r="T142" s="20" t="s">
        <v>17</v>
      </c>
      <c r="U142" s="81">
        <v>0</v>
      </c>
      <c r="V142" s="81">
        <f>$U$142*$J$142</f>
        <v>0</v>
      </c>
      <c r="W142" s="81">
        <v>0</v>
      </c>
      <c r="X142" s="81">
        <f>$W$142*$J$142</f>
        <v>0</v>
      </c>
      <c r="Y142" s="81">
        <v>0</v>
      </c>
      <c r="Z142" s="82">
        <f>$Y$142*$J$142</f>
        <v>0</v>
      </c>
      <c r="BD142" s="83"/>
      <c r="BE142" s="83"/>
      <c r="BF142" s="83"/>
      <c r="BG142" s="83"/>
      <c r="BH142" s="83"/>
      <c r="BJ142" s="83"/>
    </row>
    <row r="143" spans="2:62" s="5" customFormat="1" ht="27" customHeight="1">
      <c r="B143" s="16"/>
      <c r="C143" s="85">
        <v>72</v>
      </c>
      <c r="D143" s="77" t="s">
        <v>61</v>
      </c>
      <c r="E143" s="141" t="s">
        <v>118</v>
      </c>
      <c r="F143" s="111"/>
      <c r="G143" s="111"/>
      <c r="H143" s="111"/>
      <c r="I143" s="78" t="s">
        <v>71</v>
      </c>
      <c r="J143" s="79">
        <v>0.2</v>
      </c>
      <c r="K143" s="112"/>
      <c r="L143" s="113"/>
      <c r="M143" s="114">
        <f t="shared" si="1"/>
        <v>0</v>
      </c>
      <c r="N143" s="115"/>
      <c r="O143" s="115"/>
      <c r="P143" s="116"/>
      <c r="Q143" s="17"/>
      <c r="S143" s="80"/>
      <c r="T143" s="20" t="s">
        <v>17</v>
      </c>
      <c r="U143" s="81">
        <v>0</v>
      </c>
      <c r="V143" s="81">
        <f>$U$143*$J$143</f>
        <v>0</v>
      </c>
      <c r="W143" s="81">
        <v>0</v>
      </c>
      <c r="X143" s="81">
        <f>$W$143*$J$143</f>
        <v>0</v>
      </c>
      <c r="Y143" s="81">
        <v>0</v>
      </c>
      <c r="Z143" s="82">
        <f>$Y$143*$J$143</f>
        <v>0</v>
      </c>
      <c r="BD143" s="83"/>
      <c r="BE143" s="83"/>
      <c r="BF143" s="83"/>
      <c r="BG143" s="83"/>
      <c r="BH143" s="83"/>
      <c r="BJ143" s="83"/>
    </row>
    <row r="144" spans="2:62" s="5" customFormat="1" ht="27" customHeight="1">
      <c r="B144" s="16"/>
      <c r="C144" s="85">
        <v>73</v>
      </c>
      <c r="D144" s="85" t="s">
        <v>64</v>
      </c>
      <c r="E144" s="144" t="s">
        <v>120</v>
      </c>
      <c r="F144" s="140"/>
      <c r="G144" s="140"/>
      <c r="H144" s="140"/>
      <c r="I144" s="97" t="s">
        <v>69</v>
      </c>
      <c r="J144" s="87">
        <v>9</v>
      </c>
      <c r="K144" s="112"/>
      <c r="L144" s="113"/>
      <c r="M144" s="131">
        <f t="shared" si="1"/>
        <v>0</v>
      </c>
      <c r="N144" s="132"/>
      <c r="O144" s="132"/>
      <c r="P144" s="133"/>
      <c r="Q144" s="17"/>
      <c r="S144" s="80"/>
      <c r="T144" s="20" t="s">
        <v>17</v>
      </c>
      <c r="U144" s="81">
        <v>0</v>
      </c>
      <c r="V144" s="81">
        <f>$U$144*$J$144</f>
        <v>0</v>
      </c>
      <c r="W144" s="81">
        <v>0</v>
      </c>
      <c r="X144" s="81">
        <f>$W$144*$J$144</f>
        <v>0</v>
      </c>
      <c r="Y144" s="81">
        <v>0</v>
      </c>
      <c r="Z144" s="82">
        <f>$Y$144*$J$144</f>
        <v>0</v>
      </c>
      <c r="BD144" s="83"/>
      <c r="BE144" s="83"/>
      <c r="BF144" s="83"/>
      <c r="BG144" s="83"/>
      <c r="BH144" s="83"/>
      <c r="BJ144" s="83"/>
    </row>
    <row r="145" spans="2:62" s="5" customFormat="1" ht="15.75" customHeight="1">
      <c r="B145" s="16"/>
      <c r="C145" s="85">
        <v>74</v>
      </c>
      <c r="D145" s="85" t="s">
        <v>64</v>
      </c>
      <c r="E145" s="139" t="s">
        <v>108</v>
      </c>
      <c r="F145" s="140"/>
      <c r="G145" s="140"/>
      <c r="H145" s="140"/>
      <c r="I145" s="97" t="s">
        <v>62</v>
      </c>
      <c r="J145" s="87">
        <v>1</v>
      </c>
      <c r="K145" s="112"/>
      <c r="L145" s="113"/>
      <c r="M145" s="131">
        <f t="shared" si="1"/>
        <v>0</v>
      </c>
      <c r="N145" s="132"/>
      <c r="O145" s="132"/>
      <c r="P145" s="133"/>
      <c r="Q145" s="17"/>
      <c r="S145" s="80"/>
      <c r="T145" s="20" t="s">
        <v>17</v>
      </c>
      <c r="U145" s="81">
        <v>0</v>
      </c>
      <c r="V145" s="81">
        <f>$U$146*$J$146</f>
        <v>0</v>
      </c>
      <c r="W145" s="81">
        <v>0</v>
      </c>
      <c r="X145" s="81">
        <f>$W$146*$J$146</f>
        <v>0</v>
      </c>
      <c r="Y145" s="81">
        <v>0</v>
      </c>
      <c r="Z145" s="82">
        <f>$Y$146*$J$146</f>
        <v>0</v>
      </c>
      <c r="BD145" s="83"/>
      <c r="BE145" s="83"/>
      <c r="BF145" s="83"/>
      <c r="BG145" s="83"/>
      <c r="BH145" s="83"/>
      <c r="BJ145" s="83"/>
    </row>
    <row r="146" spans="2:62" s="5" customFormat="1" ht="15.75" customHeight="1">
      <c r="B146" s="16"/>
      <c r="C146" s="85">
        <v>75</v>
      </c>
      <c r="D146" s="85" t="s">
        <v>64</v>
      </c>
      <c r="E146" s="143" t="s">
        <v>74</v>
      </c>
      <c r="F146" s="140"/>
      <c r="G146" s="140"/>
      <c r="H146" s="140"/>
      <c r="I146" s="86" t="s">
        <v>69</v>
      </c>
      <c r="J146" s="87">
        <v>1</v>
      </c>
      <c r="K146" s="112"/>
      <c r="L146" s="113"/>
      <c r="M146" s="131">
        <f t="shared" si="1"/>
        <v>0</v>
      </c>
      <c r="N146" s="132"/>
      <c r="O146" s="132"/>
      <c r="P146" s="133"/>
      <c r="Q146" s="17"/>
      <c r="S146" s="80"/>
      <c r="T146" s="20" t="s">
        <v>17</v>
      </c>
      <c r="U146" s="81">
        <v>0</v>
      </c>
      <c r="V146" s="81">
        <f>$U$146*$J$146</f>
        <v>0</v>
      </c>
      <c r="W146" s="81">
        <v>0</v>
      </c>
      <c r="X146" s="81">
        <f>$W$146*$J$146</f>
        <v>0</v>
      </c>
      <c r="Y146" s="81">
        <v>0</v>
      </c>
      <c r="Z146" s="82">
        <f>$Y$146*$J$146</f>
        <v>0</v>
      </c>
      <c r="BD146" s="83"/>
      <c r="BE146" s="83"/>
      <c r="BF146" s="83"/>
      <c r="BG146" s="83"/>
      <c r="BH146" s="83"/>
      <c r="BJ146" s="83"/>
    </row>
    <row r="147" spans="2:62" s="5" customFormat="1" ht="27" customHeight="1">
      <c r="B147" s="16"/>
      <c r="C147" s="85">
        <v>76</v>
      </c>
      <c r="D147" s="85" t="s">
        <v>64</v>
      </c>
      <c r="E147" s="139" t="s">
        <v>113</v>
      </c>
      <c r="F147" s="140"/>
      <c r="G147" s="140"/>
      <c r="H147" s="140"/>
      <c r="I147" s="86" t="s">
        <v>75</v>
      </c>
      <c r="J147" s="87">
        <v>15</v>
      </c>
      <c r="K147" s="112"/>
      <c r="L147" s="113"/>
      <c r="M147" s="131">
        <f t="shared" si="1"/>
        <v>0</v>
      </c>
      <c r="N147" s="132"/>
      <c r="O147" s="132"/>
      <c r="P147" s="133"/>
      <c r="Q147" s="17"/>
      <c r="S147" s="80"/>
      <c r="T147" s="20" t="s">
        <v>17</v>
      </c>
      <c r="U147" s="81">
        <v>0</v>
      </c>
      <c r="V147" s="81">
        <f>$U$147*$J$147</f>
        <v>0</v>
      </c>
      <c r="W147" s="81">
        <v>0</v>
      </c>
      <c r="X147" s="81">
        <f>$W$147*$J$147</f>
        <v>0</v>
      </c>
      <c r="Y147" s="81">
        <v>0</v>
      </c>
      <c r="Z147" s="82">
        <f>$Y$147*$J$147</f>
        <v>0</v>
      </c>
      <c r="BD147" s="83"/>
      <c r="BE147" s="83"/>
      <c r="BF147" s="83"/>
      <c r="BG147" s="83"/>
      <c r="BH147" s="83"/>
      <c r="BJ147" s="83"/>
    </row>
    <row r="148" spans="2:62" s="5" customFormat="1" ht="27" customHeight="1">
      <c r="B148" s="16"/>
      <c r="C148" s="85">
        <v>77</v>
      </c>
      <c r="D148" s="85" t="s">
        <v>64</v>
      </c>
      <c r="E148" s="143" t="s">
        <v>76</v>
      </c>
      <c r="F148" s="140"/>
      <c r="G148" s="140"/>
      <c r="H148" s="140"/>
      <c r="I148" s="86" t="s">
        <v>75</v>
      </c>
      <c r="J148" s="87">
        <v>15</v>
      </c>
      <c r="K148" s="112"/>
      <c r="L148" s="113"/>
      <c r="M148" s="131">
        <f t="shared" si="1"/>
        <v>0</v>
      </c>
      <c r="N148" s="132"/>
      <c r="O148" s="132"/>
      <c r="P148" s="133"/>
      <c r="Q148" s="17"/>
      <c r="S148" s="80"/>
      <c r="T148" s="20" t="s">
        <v>17</v>
      </c>
      <c r="U148" s="81">
        <v>0</v>
      </c>
      <c r="V148" s="81">
        <f>$U$148*$J$148</f>
        <v>0</v>
      </c>
      <c r="W148" s="81">
        <v>0</v>
      </c>
      <c r="X148" s="81">
        <f>$W$148*$J$148</f>
        <v>0</v>
      </c>
      <c r="Y148" s="81">
        <v>0</v>
      </c>
      <c r="Z148" s="82">
        <f>$Y$148*$J$148</f>
        <v>0</v>
      </c>
      <c r="BD148" s="83"/>
      <c r="BE148" s="83"/>
      <c r="BF148" s="83"/>
      <c r="BG148" s="83"/>
      <c r="BH148" s="83"/>
      <c r="BJ148" s="83"/>
    </row>
    <row r="149" spans="2:62" s="5" customFormat="1" ht="27" customHeight="1">
      <c r="B149" s="16"/>
      <c r="C149" s="85">
        <v>78</v>
      </c>
      <c r="D149" s="85" t="s">
        <v>64</v>
      </c>
      <c r="E149" s="139" t="s">
        <v>109</v>
      </c>
      <c r="F149" s="140"/>
      <c r="G149" s="140"/>
      <c r="H149" s="140"/>
      <c r="I149" s="97" t="s">
        <v>62</v>
      </c>
      <c r="J149" s="87">
        <v>1</v>
      </c>
      <c r="K149" s="112"/>
      <c r="L149" s="113"/>
      <c r="M149" s="131">
        <f t="shared" si="1"/>
        <v>0</v>
      </c>
      <c r="N149" s="132"/>
      <c r="O149" s="132"/>
      <c r="P149" s="133"/>
      <c r="Q149" s="17"/>
      <c r="S149" s="80"/>
      <c r="T149" s="20" t="s">
        <v>17</v>
      </c>
      <c r="U149" s="81">
        <v>0</v>
      </c>
      <c r="V149" s="81">
        <f>$U$149*$J$149</f>
        <v>0</v>
      </c>
      <c r="W149" s="81">
        <v>0</v>
      </c>
      <c r="X149" s="81">
        <f>$W$149*$J$149</f>
        <v>0</v>
      </c>
      <c r="Y149" s="81">
        <v>0</v>
      </c>
      <c r="Z149" s="82">
        <f>$Y$149*$J$149</f>
        <v>0</v>
      </c>
      <c r="BD149" s="83"/>
      <c r="BE149" s="83"/>
      <c r="BF149" s="83"/>
      <c r="BG149" s="83"/>
      <c r="BH149" s="83"/>
      <c r="BJ149" s="83"/>
    </row>
    <row r="150" spans="2:62" s="5" customFormat="1" ht="27" customHeight="1">
      <c r="B150" s="16"/>
      <c r="C150" s="85">
        <v>79</v>
      </c>
      <c r="D150" s="85" t="s">
        <v>64</v>
      </c>
      <c r="E150" s="139" t="s">
        <v>110</v>
      </c>
      <c r="F150" s="140"/>
      <c r="G150" s="140"/>
      <c r="H150" s="140"/>
      <c r="I150" s="97" t="s">
        <v>62</v>
      </c>
      <c r="J150" s="87">
        <v>1</v>
      </c>
      <c r="K150" s="112"/>
      <c r="L150" s="113"/>
      <c r="M150" s="131">
        <f t="shared" si="1"/>
        <v>0</v>
      </c>
      <c r="N150" s="132"/>
      <c r="O150" s="132"/>
      <c r="P150" s="133"/>
      <c r="Q150" s="17"/>
      <c r="S150" s="80"/>
      <c r="T150" s="20" t="s">
        <v>17</v>
      </c>
      <c r="U150" s="81">
        <v>0</v>
      </c>
      <c r="V150" s="81">
        <f>$U$150*$J$150</f>
        <v>0</v>
      </c>
      <c r="W150" s="81">
        <v>0</v>
      </c>
      <c r="X150" s="81">
        <f>$W$150*$J$150</f>
        <v>0</v>
      </c>
      <c r="Y150" s="81">
        <v>0</v>
      </c>
      <c r="Z150" s="82">
        <f>$Y$150*$J$150</f>
        <v>0</v>
      </c>
      <c r="BD150" s="83"/>
      <c r="BE150" s="83"/>
      <c r="BF150" s="83"/>
      <c r="BG150" s="83"/>
      <c r="BH150" s="83"/>
      <c r="BJ150" s="83"/>
    </row>
    <row r="151" spans="2:62" s="5" customFormat="1" ht="15.75" customHeight="1">
      <c r="B151" s="16"/>
      <c r="C151" s="85">
        <v>80</v>
      </c>
      <c r="D151" s="85" t="s">
        <v>64</v>
      </c>
      <c r="E151" s="139" t="s">
        <v>114</v>
      </c>
      <c r="F151" s="140"/>
      <c r="G151" s="140"/>
      <c r="H151" s="140"/>
      <c r="I151" s="97" t="s">
        <v>69</v>
      </c>
      <c r="J151" s="87">
        <v>1</v>
      </c>
      <c r="K151" s="112"/>
      <c r="L151" s="113"/>
      <c r="M151" s="131">
        <f>ROUND($K151*$J151,2)</f>
        <v>0</v>
      </c>
      <c r="N151" s="132"/>
      <c r="O151" s="132"/>
      <c r="P151" s="133"/>
      <c r="Q151" s="17"/>
      <c r="S151" s="80"/>
      <c r="T151" s="20" t="s">
        <v>17</v>
      </c>
      <c r="U151" s="81">
        <v>0</v>
      </c>
      <c r="V151" s="81">
        <f>$U$151*$J$151</f>
        <v>0</v>
      </c>
      <c r="W151" s="81">
        <v>2.0599999999999999E-4</v>
      </c>
      <c r="X151" s="81">
        <f>$W$151*$J$151</f>
        <v>2.0599999999999999E-4</v>
      </c>
      <c r="Y151" s="81">
        <v>0</v>
      </c>
      <c r="Z151" s="82">
        <f>$Y$151*$J$151</f>
        <v>0</v>
      </c>
      <c r="BD151" s="83"/>
      <c r="BE151" s="83"/>
      <c r="BF151" s="83"/>
      <c r="BG151" s="83"/>
      <c r="BH151" s="83"/>
      <c r="BJ151" s="83"/>
    </row>
    <row r="152" spans="2:62" s="5" customFormat="1" ht="15.75" customHeight="1">
      <c r="B152" s="16"/>
      <c r="C152" s="85">
        <v>82</v>
      </c>
      <c r="D152" s="85" t="s">
        <v>64</v>
      </c>
      <c r="E152" s="143" t="s">
        <v>77</v>
      </c>
      <c r="F152" s="140"/>
      <c r="G152" s="140"/>
      <c r="H152" s="140"/>
      <c r="I152" s="86" t="s">
        <v>75</v>
      </c>
      <c r="J152" s="87">
        <v>35</v>
      </c>
      <c r="K152" s="112"/>
      <c r="L152" s="113"/>
      <c r="M152" s="131">
        <f>ROUND($K152*$J152,2)</f>
        <v>0</v>
      </c>
      <c r="N152" s="132"/>
      <c r="O152" s="132"/>
      <c r="P152" s="133"/>
      <c r="Q152" s="17"/>
      <c r="S152" s="80"/>
      <c r="T152" s="20" t="s">
        <v>17</v>
      </c>
      <c r="U152" s="81">
        <v>0</v>
      </c>
      <c r="V152" s="81">
        <f>$U$152*$J$152</f>
        <v>0</v>
      </c>
      <c r="W152" s="81">
        <v>0</v>
      </c>
      <c r="X152" s="81">
        <f>$W$152*$J$152</f>
        <v>0</v>
      </c>
      <c r="Y152" s="81">
        <v>0</v>
      </c>
      <c r="Z152" s="82">
        <f>$Y$152*$J$152</f>
        <v>0</v>
      </c>
      <c r="BD152" s="83"/>
      <c r="BE152" s="83"/>
      <c r="BF152" s="83"/>
      <c r="BG152" s="83"/>
      <c r="BH152" s="83"/>
      <c r="BJ152" s="83"/>
    </row>
    <row r="153" spans="2:62" s="68" customFormat="1" ht="37.5" customHeight="1">
      <c r="B153" s="69"/>
      <c r="D153" s="70" t="s">
        <v>41</v>
      </c>
      <c r="E153" s="70"/>
      <c r="F153" s="70"/>
      <c r="G153" s="70"/>
      <c r="H153" s="70"/>
      <c r="I153" s="70"/>
      <c r="J153" s="70"/>
      <c r="K153" s="70"/>
      <c r="L153" s="70"/>
      <c r="M153" s="145">
        <f>SUM(M154)</f>
        <v>0</v>
      </c>
      <c r="N153" s="146"/>
      <c r="O153" s="146"/>
      <c r="P153" s="146"/>
      <c r="Q153" s="72"/>
      <c r="S153" s="73"/>
      <c r="V153" s="74">
        <f>$V$154</f>
        <v>0</v>
      </c>
      <c r="X153" s="74">
        <f>$X$154</f>
        <v>0</v>
      </c>
      <c r="Z153" s="75">
        <f>$Z$154</f>
        <v>0</v>
      </c>
      <c r="AQ153" s="71"/>
      <c r="AS153" s="71"/>
      <c r="AT153" s="71"/>
      <c r="AX153" s="71"/>
      <c r="BJ153" s="76"/>
    </row>
    <row r="154" spans="2:62" s="5" customFormat="1" ht="27" customHeight="1">
      <c r="B154" s="16"/>
      <c r="C154" s="85">
        <v>83</v>
      </c>
      <c r="D154" s="85" t="s">
        <v>64</v>
      </c>
      <c r="E154" s="143" t="s">
        <v>78</v>
      </c>
      <c r="F154" s="140"/>
      <c r="G154" s="140"/>
      <c r="H154" s="140"/>
      <c r="I154" s="86" t="s">
        <v>75</v>
      </c>
      <c r="J154" s="87">
        <v>60</v>
      </c>
      <c r="K154" s="112"/>
      <c r="L154" s="113"/>
      <c r="M154" s="142">
        <f>ROUND($K$154*$J$154,2)</f>
        <v>0</v>
      </c>
      <c r="N154" s="140"/>
      <c r="O154" s="140"/>
      <c r="P154" s="140"/>
      <c r="Q154" s="17"/>
      <c r="S154" s="80"/>
      <c r="T154" s="20" t="s">
        <v>17</v>
      </c>
      <c r="U154" s="81">
        <v>0</v>
      </c>
      <c r="V154" s="81">
        <f>$U$154*$J$154</f>
        <v>0</v>
      </c>
      <c r="W154" s="81">
        <v>0</v>
      </c>
      <c r="X154" s="81">
        <f>$W$154*$J$154</f>
        <v>0</v>
      </c>
      <c r="Y154" s="81">
        <v>0</v>
      </c>
      <c r="Z154" s="82">
        <f>$Y$154*$J$154</f>
        <v>0</v>
      </c>
      <c r="BD154" s="83"/>
      <c r="BE154" s="83"/>
      <c r="BF154" s="83"/>
      <c r="BG154" s="83"/>
      <c r="BH154" s="83"/>
      <c r="BJ154" s="83"/>
    </row>
    <row r="155" spans="2:62" s="68" customFormat="1" ht="37.5" customHeight="1">
      <c r="B155" s="69"/>
      <c r="D155" s="70" t="s">
        <v>42</v>
      </c>
      <c r="E155" s="70"/>
      <c r="F155" s="70"/>
      <c r="G155" s="70"/>
      <c r="H155" s="70"/>
      <c r="I155" s="70"/>
      <c r="J155" s="70"/>
      <c r="K155" s="70"/>
      <c r="L155" s="70"/>
      <c r="M155" s="145">
        <f>M156</f>
        <v>0</v>
      </c>
      <c r="N155" s="146"/>
      <c r="O155" s="146"/>
      <c r="P155" s="146"/>
      <c r="Q155" s="72"/>
      <c r="S155" s="73"/>
      <c r="V155" s="74">
        <f>$V$156</f>
        <v>0</v>
      </c>
      <c r="X155" s="74">
        <f>$X$156</f>
        <v>0</v>
      </c>
      <c r="Z155" s="75">
        <f>$Z$156</f>
        <v>0</v>
      </c>
      <c r="AQ155" s="71"/>
      <c r="AS155" s="71"/>
      <c r="AT155" s="71"/>
      <c r="AX155" s="71"/>
      <c r="BJ155" s="76"/>
    </row>
    <row r="156" spans="2:62" s="68" customFormat="1" ht="21" customHeight="1">
      <c r="B156" s="69"/>
      <c r="D156" s="84" t="s">
        <v>43</v>
      </c>
      <c r="E156" s="84"/>
      <c r="F156" s="84"/>
      <c r="G156" s="84"/>
      <c r="H156" s="84"/>
      <c r="I156" s="84"/>
      <c r="J156" s="84"/>
      <c r="K156" s="84"/>
      <c r="L156" s="84"/>
      <c r="M156" s="147">
        <f>SUM(M157:P158)</f>
        <v>0</v>
      </c>
      <c r="N156" s="146"/>
      <c r="O156" s="146"/>
      <c r="P156" s="146"/>
      <c r="Q156" s="72"/>
      <c r="S156" s="73"/>
      <c r="V156" s="74">
        <f>SUM($V$157:$V$158)</f>
        <v>0</v>
      </c>
      <c r="X156" s="74">
        <f>SUM($X$157:$X$158)</f>
        <v>0</v>
      </c>
      <c r="Z156" s="75">
        <f>SUM($Z$157:$Z$158)</f>
        <v>0</v>
      </c>
      <c r="AQ156" s="71"/>
      <c r="AS156" s="71"/>
      <c r="AT156" s="71"/>
      <c r="AX156" s="71"/>
      <c r="BJ156" s="76"/>
    </row>
    <row r="157" spans="2:62" s="5" customFormat="1" ht="15.75" customHeight="1">
      <c r="B157" s="16"/>
      <c r="C157" s="85">
        <v>84</v>
      </c>
      <c r="D157" s="85" t="s">
        <v>64</v>
      </c>
      <c r="E157" s="143" t="s">
        <v>79</v>
      </c>
      <c r="F157" s="140"/>
      <c r="G157" s="140"/>
      <c r="H157" s="140"/>
      <c r="I157" s="86" t="s">
        <v>80</v>
      </c>
      <c r="J157" s="87">
        <v>1</v>
      </c>
      <c r="K157" s="112"/>
      <c r="L157" s="113"/>
      <c r="M157" s="142">
        <f>ROUND($K$157*$J$157,2)</f>
        <v>0</v>
      </c>
      <c r="N157" s="140"/>
      <c r="O157" s="140"/>
      <c r="P157" s="140"/>
      <c r="Q157" s="17"/>
      <c r="S157" s="80"/>
      <c r="T157" s="20" t="s">
        <v>17</v>
      </c>
      <c r="U157" s="81">
        <v>0</v>
      </c>
      <c r="V157" s="81">
        <f>$U$157*$J$157</f>
        <v>0</v>
      </c>
      <c r="W157" s="81">
        <v>0</v>
      </c>
      <c r="X157" s="81">
        <f>$W$157*$J$157</f>
        <v>0</v>
      </c>
      <c r="Y157" s="81">
        <v>0</v>
      </c>
      <c r="Z157" s="82">
        <f>$Y$157*$J$157</f>
        <v>0</v>
      </c>
      <c r="BD157" s="83"/>
      <c r="BE157" s="83"/>
      <c r="BF157" s="83"/>
      <c r="BG157" s="83"/>
      <c r="BH157" s="83"/>
      <c r="BJ157" s="83"/>
    </row>
    <row r="158" spans="2:62" s="5" customFormat="1" ht="15.75" customHeight="1">
      <c r="B158" s="16"/>
      <c r="C158" s="85">
        <v>85</v>
      </c>
      <c r="D158" s="85" t="s">
        <v>64</v>
      </c>
      <c r="E158" s="143" t="s">
        <v>81</v>
      </c>
      <c r="F158" s="140"/>
      <c r="G158" s="140"/>
      <c r="H158" s="140"/>
      <c r="I158" s="86" t="s">
        <v>80</v>
      </c>
      <c r="J158" s="87">
        <v>1</v>
      </c>
      <c r="K158" s="112"/>
      <c r="L158" s="113"/>
      <c r="M158" s="142">
        <f>ROUND($K$158*$J$158,2)</f>
        <v>0</v>
      </c>
      <c r="N158" s="140"/>
      <c r="O158" s="140"/>
      <c r="P158" s="140"/>
      <c r="Q158" s="17"/>
      <c r="S158" s="80"/>
      <c r="T158" s="88" t="s">
        <v>17</v>
      </c>
      <c r="U158" s="89">
        <v>0</v>
      </c>
      <c r="V158" s="89">
        <f>$U$158*$J$158</f>
        <v>0</v>
      </c>
      <c r="W158" s="89">
        <v>0</v>
      </c>
      <c r="X158" s="89">
        <f>$W$158*$J$158</f>
        <v>0</v>
      </c>
      <c r="Y158" s="89">
        <v>0</v>
      </c>
      <c r="Z158" s="90">
        <f>$Y$158*$J$158</f>
        <v>0</v>
      </c>
      <c r="BD158" s="83"/>
      <c r="BE158" s="83"/>
      <c r="BF158" s="83"/>
      <c r="BG158" s="83"/>
      <c r="BH158" s="83"/>
      <c r="BJ158" s="83"/>
    </row>
    <row r="159" spans="2:62" s="5" customFormat="1" ht="7.5" customHeight="1">
      <c r="B159" s="34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6"/>
    </row>
    <row r="160" spans="2:62" s="2" customFormat="1" ht="14.25" customHeight="1"/>
  </sheetData>
  <sheetProtection selectLockedCells="1" selectUnlockedCells="1"/>
  <mergeCells count="183">
    <mergeCell ref="E135:H135"/>
    <mergeCell ref="K135:L135"/>
    <mergeCell ref="M135:P135"/>
    <mergeCell ref="E132:H132"/>
    <mergeCell ref="K132:L132"/>
    <mergeCell ref="M132:P132"/>
    <mergeCell ref="E134:H134"/>
    <mergeCell ref="K117:L117"/>
    <mergeCell ref="M117:P117"/>
    <mergeCell ref="E127:H127"/>
    <mergeCell ref="K127:L127"/>
    <mergeCell ref="M127:P127"/>
    <mergeCell ref="E119:H119"/>
    <mergeCell ref="K119:L119"/>
    <mergeCell ref="M119:P119"/>
    <mergeCell ref="E124:H124"/>
    <mergeCell ref="K124:L124"/>
    <mergeCell ref="E117:H117"/>
    <mergeCell ref="E115:H115"/>
    <mergeCell ref="K115:L115"/>
    <mergeCell ref="M115:P115"/>
    <mergeCell ref="E118:H118"/>
    <mergeCell ref="K118:L118"/>
    <mergeCell ref="M118:P118"/>
    <mergeCell ref="E116:H116"/>
    <mergeCell ref="K116:L116"/>
    <mergeCell ref="M116:P116"/>
    <mergeCell ref="E120:H120"/>
    <mergeCell ref="K120:L120"/>
    <mergeCell ref="M120:P120"/>
    <mergeCell ref="M155:P155"/>
    <mergeCell ref="M156:P156"/>
    <mergeCell ref="G1:J1"/>
    <mergeCell ref="R2:AB2"/>
    <mergeCell ref="M113:P113"/>
    <mergeCell ref="M114:P114"/>
    <mergeCell ref="M121:P121"/>
    <mergeCell ref="M122:P122"/>
    <mergeCell ref="M124:P124"/>
    <mergeCell ref="E152:H152"/>
    <mergeCell ref="E151:H151"/>
    <mergeCell ref="K151:L151"/>
    <mergeCell ref="M151:P151"/>
    <mergeCell ref="E150:H150"/>
    <mergeCell ref="K150:L150"/>
    <mergeCell ref="M150:P150"/>
    <mergeCell ref="E148:H148"/>
    <mergeCell ref="K148:L148"/>
    <mergeCell ref="M148:P148"/>
    <mergeCell ref="E149:H149"/>
    <mergeCell ref="K149:L149"/>
    <mergeCell ref="E157:H157"/>
    <mergeCell ref="K157:L157"/>
    <mergeCell ref="M157:P157"/>
    <mergeCell ref="E158:H158"/>
    <mergeCell ref="K158:L158"/>
    <mergeCell ref="M158:P158"/>
    <mergeCell ref="K152:L152"/>
    <mergeCell ref="M152:P152"/>
    <mergeCell ref="E154:H154"/>
    <mergeCell ref="K154:L154"/>
    <mergeCell ref="M154:P154"/>
    <mergeCell ref="M153:P153"/>
    <mergeCell ref="M149:P149"/>
    <mergeCell ref="E146:H146"/>
    <mergeCell ref="K146:L146"/>
    <mergeCell ref="M146:P146"/>
    <mergeCell ref="E147:H147"/>
    <mergeCell ref="K147:L147"/>
    <mergeCell ref="M147:P147"/>
    <mergeCell ref="E143:H143"/>
    <mergeCell ref="K143:L143"/>
    <mergeCell ref="M143:P143"/>
    <mergeCell ref="E144:H144"/>
    <mergeCell ref="K144:L144"/>
    <mergeCell ref="M144:P144"/>
    <mergeCell ref="E145:H145"/>
    <mergeCell ref="K145:L145"/>
    <mergeCell ref="E142:H142"/>
    <mergeCell ref="K142:L142"/>
    <mergeCell ref="M142:P142"/>
    <mergeCell ref="E137:H137"/>
    <mergeCell ref="E139:H139"/>
    <mergeCell ref="K139:L139"/>
    <mergeCell ref="M139:P139"/>
    <mergeCell ref="E140:H140"/>
    <mergeCell ref="K140:L140"/>
    <mergeCell ref="M140:P140"/>
    <mergeCell ref="E138:H138"/>
    <mergeCell ref="K138:L138"/>
    <mergeCell ref="M138:P138"/>
    <mergeCell ref="E136:H136"/>
    <mergeCell ref="K136:L136"/>
    <mergeCell ref="M136:P136"/>
    <mergeCell ref="K137:L137"/>
    <mergeCell ref="M137:P137"/>
    <mergeCell ref="E141:H141"/>
    <mergeCell ref="K141:L141"/>
    <mergeCell ref="M141:P141"/>
    <mergeCell ref="K134:L134"/>
    <mergeCell ref="M134:P134"/>
    <mergeCell ref="E128:H128"/>
    <mergeCell ref="K128:L128"/>
    <mergeCell ref="M128:P128"/>
    <mergeCell ref="E130:H130"/>
    <mergeCell ref="E125:H125"/>
    <mergeCell ref="K125:L125"/>
    <mergeCell ref="K130:L130"/>
    <mergeCell ref="M130:P130"/>
    <mergeCell ref="E133:H133"/>
    <mergeCell ref="K133:L133"/>
    <mergeCell ref="E131:H131"/>
    <mergeCell ref="K131:L131"/>
    <mergeCell ref="M131:P131"/>
    <mergeCell ref="M89:P89"/>
    <mergeCell ref="M90:P90"/>
    <mergeCell ref="M145:P145"/>
    <mergeCell ref="M133:P133"/>
    <mergeCell ref="M112:P112"/>
    <mergeCell ref="M91:P91"/>
    <mergeCell ref="M92:P92"/>
    <mergeCell ref="M94:P94"/>
    <mergeCell ref="K96:P96"/>
    <mergeCell ref="E105:O105"/>
    <mergeCell ref="L107:O107"/>
    <mergeCell ref="L109:P109"/>
    <mergeCell ref="L110:P110"/>
    <mergeCell ref="E112:H112"/>
    <mergeCell ref="K112:L112"/>
    <mergeCell ref="E123:H123"/>
    <mergeCell ref="K123:L123"/>
    <mergeCell ref="C102:P102"/>
    <mergeCell ref="E104:O104"/>
    <mergeCell ref="M123:P123"/>
    <mergeCell ref="M125:P125"/>
    <mergeCell ref="E126:H126"/>
    <mergeCell ref="K126:L126"/>
    <mergeCell ref="M126:P126"/>
    <mergeCell ref="M86:P86"/>
    <mergeCell ref="M87:P87"/>
    <mergeCell ref="K35:O35"/>
    <mergeCell ref="C73:P73"/>
    <mergeCell ref="E75:O75"/>
    <mergeCell ref="E76:O76"/>
    <mergeCell ref="L78:O78"/>
    <mergeCell ref="L80:P80"/>
    <mergeCell ref="M88:P88"/>
    <mergeCell ref="E78:H78"/>
    <mergeCell ref="E81:H81"/>
    <mergeCell ref="N17:O17"/>
    <mergeCell ref="N18:O18"/>
    <mergeCell ref="N20:O20"/>
    <mergeCell ref="N21:O21"/>
    <mergeCell ref="E129:H129"/>
    <mergeCell ref="K129:L129"/>
    <mergeCell ref="M129:P129"/>
    <mergeCell ref="G31:I31"/>
    <mergeCell ref="L31:O31"/>
    <mergeCell ref="G32:I32"/>
    <mergeCell ref="L32:O32"/>
    <mergeCell ref="G33:I33"/>
    <mergeCell ref="L33:O33"/>
    <mergeCell ref="L24:O24"/>
    <mergeCell ref="L25:O25"/>
    <mergeCell ref="L27:O27"/>
    <mergeCell ref="G29:I29"/>
    <mergeCell ref="L29:O29"/>
    <mergeCell ref="G30:I30"/>
    <mergeCell ref="L30:O30"/>
    <mergeCell ref="L81:P81"/>
    <mergeCell ref="C83:F83"/>
    <mergeCell ref="M83:P83"/>
    <mergeCell ref="M85:P85"/>
    <mergeCell ref="C2:P2"/>
    <mergeCell ref="C4:P4"/>
    <mergeCell ref="E6:O6"/>
    <mergeCell ref="E7:O7"/>
    <mergeCell ref="N9:O9"/>
    <mergeCell ref="N11:O11"/>
    <mergeCell ref="N12:O12"/>
    <mergeCell ref="N14:O14"/>
    <mergeCell ref="N15:O15"/>
    <mergeCell ref="E15:J15"/>
  </mergeCells>
  <hyperlinks>
    <hyperlink ref="E1:F1" location="C2" tooltip="Krycí list rozpočtu" display="1) Krycí list rozpočtu"/>
    <hyperlink ref="G1:J1" location="C86" tooltip="Rekapitulace rozpočtu" display="2) Rekapitulace rozpočtu"/>
    <hyperlink ref="K1" location="C116" tooltip="Rozpočet" display="3) Rozpočet"/>
    <hyperlink ref="R1:S1" location="'Rekapitulace stavby'!C2" tooltip="Rekapitulace stavby" display="Rekapitulace stavby"/>
  </hyperlinks>
  <pageMargins left="0.59027779102325439" right="0.59027779102325439" top="0.59027779102325439" bottom="0.59027779102325439" header="0" footer="0"/>
  <pageSetup paperSize="9" scale="98" fitToHeight="100" orientation="portrait" blackAndWhite="1" horizontalDpi="4294967293" verticalDpi="4294967293" r:id="rId1"/>
  <headerFooter alignWithMargins="0"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Bratislava</vt:lpstr>
      <vt:lpstr>Bratislava!Názvy_tisku</vt:lpstr>
      <vt:lpstr>Bratislava!Oblast_tisku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Ambrož</dc:creator>
  <cp:lastModifiedBy>Jan Seidel</cp:lastModifiedBy>
  <cp:lastPrinted>2015-08-26T07:54:04Z</cp:lastPrinted>
  <dcterms:created xsi:type="dcterms:W3CDTF">2015-02-26T09:32:16Z</dcterms:created>
  <dcterms:modified xsi:type="dcterms:W3CDTF">2015-08-26T07:54:56Z</dcterms:modified>
</cp:coreProperties>
</file>