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285" yWindow="465" windowWidth="19650" windowHeight="8655"/>
  </bookViews>
  <sheets>
    <sheet name="200" sheetId="1" r:id="rId1"/>
  </sheets>
  <definedNames>
    <definedName name="_xlnm.Print_Area" localSheetId="0">'200'!$A$1:$H$65</definedName>
  </definedNames>
  <calcPr calcId="125725"/>
</workbook>
</file>

<file path=xl/calcChain.xml><?xml version="1.0" encoding="utf-8"?>
<calcChain xmlns="http://schemas.openxmlformats.org/spreadsheetml/2006/main">
  <c r="G64" i="1"/>
  <c r="C12" l="1"/>
  <c r="C7"/>
  <c r="C19" l="1"/>
  <c r="C18" l="1"/>
  <c r="C15"/>
  <c r="D5" l="1"/>
  <c r="E5" s="1"/>
  <c r="G2"/>
  <c r="D6" l="1"/>
  <c r="E6" l="1"/>
  <c r="D7"/>
  <c r="E7" s="1"/>
  <c r="G7"/>
  <c r="D8" l="1"/>
  <c r="E8" s="1"/>
  <c r="G9" l="1"/>
  <c r="D9"/>
  <c r="E9" s="1"/>
  <c r="D10" l="1"/>
  <c r="E10" s="1"/>
  <c r="D11" l="1"/>
  <c r="E11" s="1"/>
  <c r="D12" l="1"/>
  <c r="E12" s="1"/>
  <c r="D13" l="1"/>
  <c r="E13" s="1"/>
  <c r="D14" l="1"/>
  <c r="G14"/>
  <c r="D15" l="1"/>
  <c r="E14"/>
  <c r="G16"/>
  <c r="E15" l="1"/>
  <c r="D16"/>
  <c r="E16" s="1"/>
  <c r="D17" l="1"/>
  <c r="D18" s="1"/>
  <c r="D19" s="1"/>
  <c r="D20" s="1"/>
  <c r="G17"/>
  <c r="G18" l="1"/>
  <c r="G19"/>
  <c r="G20" l="1"/>
  <c r="D21" l="1"/>
  <c r="G21"/>
  <c r="G22" l="1"/>
  <c r="D22"/>
  <c r="D23" l="1"/>
  <c r="G23"/>
  <c r="G24" l="1"/>
  <c r="D24"/>
  <c r="D25" l="1"/>
  <c r="G25"/>
  <c r="G26" l="1"/>
  <c r="D26"/>
  <c r="D27" l="1"/>
  <c r="G27"/>
  <c r="G28" l="1"/>
  <c r="D28"/>
  <c r="D29" l="1"/>
  <c r="G29"/>
  <c r="G30" l="1"/>
  <c r="D30"/>
  <c r="D31" l="1"/>
  <c r="G31"/>
  <c r="G32" l="1"/>
  <c r="D32"/>
  <c r="D33" l="1"/>
  <c r="G33"/>
  <c r="G34" l="1"/>
  <c r="D34"/>
  <c r="D35" l="1"/>
  <c r="G35"/>
  <c r="G36" l="1"/>
  <c r="D36"/>
  <c r="D37" l="1"/>
  <c r="G37"/>
  <c r="G38" l="1"/>
  <c r="D38"/>
  <c r="D39" l="1"/>
  <c r="G39"/>
  <c r="G40" l="1"/>
  <c r="D40"/>
  <c r="D41" l="1"/>
  <c r="G41"/>
  <c r="G42" l="1"/>
  <c r="D42"/>
  <c r="D43" l="1"/>
  <c r="G43"/>
  <c r="G44" l="1"/>
  <c r="D44"/>
  <c r="D45" l="1"/>
  <c r="G45"/>
  <c r="G46" l="1"/>
  <c r="D46"/>
  <c r="D47" l="1"/>
  <c r="G47"/>
  <c r="G48" l="1"/>
  <c r="D48"/>
  <c r="D49" l="1"/>
  <c r="G49"/>
  <c r="G50" l="1"/>
  <c r="D50"/>
  <c r="D51" l="1"/>
  <c r="G51"/>
  <c r="G52" l="1"/>
  <c r="D52"/>
  <c r="D53" l="1"/>
  <c r="G53"/>
  <c r="G54" l="1"/>
  <c r="D54"/>
  <c r="D55" l="1"/>
  <c r="G55"/>
  <c r="G56" l="1"/>
  <c r="D56"/>
  <c r="D57" l="1"/>
  <c r="G57"/>
  <c r="G58" l="1"/>
  <c r="D58"/>
  <c r="D59" l="1"/>
  <c r="G59"/>
  <c r="G60" l="1"/>
  <c r="G62" s="1"/>
  <c r="D60"/>
</calcChain>
</file>

<file path=xl/sharedStrings.xml><?xml version="1.0" encoding="utf-8"?>
<sst xmlns="http://schemas.openxmlformats.org/spreadsheetml/2006/main" count="14" uniqueCount="14">
  <si>
    <t>úhrada z IPRM dotace</t>
  </si>
  <si>
    <t>průběžné čepání</t>
  </si>
  <si>
    <t>pravidelné splátky úvěru</t>
  </si>
  <si>
    <t>úhrady úroků z úvěru</t>
  </si>
  <si>
    <t>% sazba úroků</t>
  </si>
  <si>
    <t>zůstatek nedočerpané části úvěru úvěru</t>
  </si>
  <si>
    <t>kumulativní suma úvěru</t>
  </si>
  <si>
    <t>dne</t>
  </si>
  <si>
    <t>PRIBOR 3M k 17.7.2014</t>
  </si>
  <si>
    <t>Teoretický, matematický model čerpání a splácení úvěru 223 105 082,- Kč</t>
  </si>
  <si>
    <t>celkový úrok</t>
  </si>
  <si>
    <t>celková nabídková cena</t>
  </si>
  <si>
    <t>jiné náklady dodavatele</t>
  </si>
  <si>
    <t>(Uchazeč doplní žlutě označená pole.)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</si>
</sst>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1" xfId="1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2" xfId="1" applyNumberFormat="1" applyFont="1" applyBorder="1"/>
    <xf numFmtId="10" fontId="0" fillId="2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0" fontId="3" fillId="4" borderId="5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4" fontId="0" fillId="0" borderId="1" xfId="0" applyNumberFormat="1" applyBorder="1"/>
    <xf numFmtId="14" fontId="0" fillId="0" borderId="2" xfId="0" applyNumberFormat="1" applyBorder="1"/>
    <xf numFmtId="164" fontId="0" fillId="0" borderId="6" xfId="1" applyNumberFormat="1" applyFont="1" applyBorder="1"/>
    <xf numFmtId="0" fontId="0" fillId="0" borderId="0" xfId="0" applyFill="1"/>
    <xf numFmtId="164" fontId="2" fillId="4" borderId="1" xfId="0" applyNumberFormat="1" applyFont="1" applyFill="1" applyBorder="1"/>
    <xf numFmtId="0" fontId="0" fillId="0" borderId="0" xfId="0" applyFill="1" applyAlignment="1">
      <alignment horizontal="center"/>
    </xf>
    <xf numFmtId="164" fontId="6" fillId="0" borderId="1" xfId="1" applyNumberFormat="1" applyFont="1" applyFill="1" applyBorder="1"/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tabSelected="1" workbookViewId="0"/>
  </sheetViews>
  <sheetFormatPr defaultRowHeight="15"/>
  <cols>
    <col min="1" max="1" width="12" customWidth="1"/>
    <col min="2" max="5" width="21.5703125" customWidth="1"/>
    <col min="6" max="7" width="23.7109375" customWidth="1"/>
    <col min="8" max="8" width="17.28515625" customWidth="1"/>
    <col min="9" max="18" width="21.42578125" customWidth="1"/>
  </cols>
  <sheetData>
    <row r="1" spans="1:9" ht="15.75" thickBot="1">
      <c r="A1" s="2" t="s">
        <v>9</v>
      </c>
      <c r="F1" s="6" t="s">
        <v>8</v>
      </c>
      <c r="G1" s="9" t="s">
        <v>4</v>
      </c>
    </row>
    <row r="2" spans="1:9" ht="15.75" thickBot="1">
      <c r="A2" s="17" t="s">
        <v>13</v>
      </c>
      <c r="B2" s="17"/>
      <c r="F2" s="8">
        <v>3.5000000000000001E-3</v>
      </c>
      <c r="G2" s="10">
        <f>F2+0.0231</f>
        <v>2.6599999999999999E-2</v>
      </c>
    </row>
    <row r="4" spans="1:9" ht="30">
      <c r="A4" s="3" t="s">
        <v>7</v>
      </c>
      <c r="B4" s="3" t="s">
        <v>1</v>
      </c>
      <c r="C4" s="3" t="s">
        <v>0</v>
      </c>
      <c r="D4" s="4" t="s">
        <v>6</v>
      </c>
      <c r="E4" s="4" t="s">
        <v>5</v>
      </c>
      <c r="F4" s="5" t="s">
        <v>2</v>
      </c>
      <c r="G4" s="5" t="s">
        <v>3</v>
      </c>
    </row>
    <row r="5" spans="1:9">
      <c r="A5" s="12">
        <v>42019</v>
      </c>
      <c r="B5" s="1">
        <v>40923600</v>
      </c>
      <c r="C5" s="1"/>
      <c r="D5" s="1">
        <f>B5-C5</f>
        <v>40923600</v>
      </c>
      <c r="E5" s="1">
        <f>223105082-D5</f>
        <v>182181482</v>
      </c>
      <c r="F5" s="1"/>
      <c r="G5" s="1"/>
    </row>
    <row r="6" spans="1:9">
      <c r="A6" s="12">
        <v>42078</v>
      </c>
      <c r="B6" s="1">
        <v>0</v>
      </c>
      <c r="C6" s="1"/>
      <c r="D6" s="1">
        <f>B6+D5-C6</f>
        <v>40923600</v>
      </c>
      <c r="E6" s="1">
        <f>223105082-D6</f>
        <v>182181482</v>
      </c>
      <c r="F6" s="1"/>
      <c r="G6" s="1"/>
    </row>
    <row r="7" spans="1:9">
      <c r="A7" s="12">
        <v>42094</v>
      </c>
      <c r="B7" s="1"/>
      <c r="C7" s="18">
        <f>B5*0.3515</f>
        <v>14384645.399999999</v>
      </c>
      <c r="D7" s="1">
        <f t="shared" ref="D7:D16" si="0">B7+D6-C7</f>
        <v>26538954.600000001</v>
      </c>
      <c r="E7" s="1">
        <f t="shared" ref="E7:E16" si="1">223105082-D7</f>
        <v>196566127.40000001</v>
      </c>
      <c r="F7" s="1"/>
      <c r="G7" s="1">
        <f>D6*G2/360*15</f>
        <v>45356.99</v>
      </c>
      <c r="I7" s="15"/>
    </row>
    <row r="8" spans="1:9">
      <c r="A8" s="12">
        <v>42139</v>
      </c>
      <c r="B8" s="1">
        <v>88782400</v>
      </c>
      <c r="C8" s="1"/>
      <c r="D8" s="1">
        <f t="shared" si="0"/>
        <v>115321354.59999999</v>
      </c>
      <c r="E8" s="1">
        <f t="shared" si="1"/>
        <v>107783727.40000001</v>
      </c>
      <c r="F8" s="1"/>
      <c r="G8" s="1"/>
    </row>
    <row r="9" spans="1:9">
      <c r="A9" s="12">
        <v>42185</v>
      </c>
      <c r="B9" s="1"/>
      <c r="C9" s="1"/>
      <c r="D9" s="1">
        <f t="shared" si="0"/>
        <v>115321354.59999999</v>
      </c>
      <c r="E9" s="1">
        <f t="shared" si="1"/>
        <v>107783727.40000001</v>
      </c>
      <c r="F9" s="1"/>
      <c r="G9" s="1">
        <f>D7*G2/360*45+D8*G2/360*45</f>
        <v>471685.52808999992</v>
      </c>
    </row>
    <row r="10" spans="1:9">
      <c r="A10" s="12">
        <v>42186</v>
      </c>
      <c r="B10" s="1">
        <v>7000000</v>
      </c>
      <c r="C10" s="1"/>
      <c r="D10" s="1">
        <f t="shared" si="0"/>
        <v>122321354.59999999</v>
      </c>
      <c r="E10" s="1">
        <f t="shared" si="1"/>
        <v>100783727.40000001</v>
      </c>
      <c r="F10" s="1"/>
      <c r="G10" s="1"/>
    </row>
    <row r="11" spans="1:9">
      <c r="A11" s="12">
        <v>42200</v>
      </c>
      <c r="B11" s="1">
        <v>7000000</v>
      </c>
      <c r="C11" s="1"/>
      <c r="D11" s="1">
        <f t="shared" si="0"/>
        <v>129321354.59999999</v>
      </c>
      <c r="E11" s="1">
        <f t="shared" si="1"/>
        <v>93783727.400000006</v>
      </c>
      <c r="F11" s="1"/>
      <c r="G11" s="1"/>
    </row>
    <row r="12" spans="1:9">
      <c r="A12" s="12">
        <v>42262</v>
      </c>
      <c r="B12" s="1">
        <v>8000000</v>
      </c>
      <c r="C12" s="1">
        <f>(B5+B8)*0.3515</f>
        <v>45591659</v>
      </c>
      <c r="D12" s="1">
        <f t="shared" si="0"/>
        <v>91729695.599999994</v>
      </c>
      <c r="E12" s="1">
        <f t="shared" si="1"/>
        <v>131375386.40000001</v>
      </c>
      <c r="F12" s="1"/>
      <c r="G12" s="1"/>
    </row>
    <row r="13" spans="1:9">
      <c r="A13" s="12">
        <v>42262</v>
      </c>
      <c r="B13" s="1">
        <v>88782400</v>
      </c>
      <c r="C13" s="1"/>
      <c r="D13" s="1">
        <f t="shared" si="0"/>
        <v>180512095.59999999</v>
      </c>
      <c r="E13" s="1">
        <f t="shared" si="1"/>
        <v>42592986.400000006</v>
      </c>
      <c r="F13" s="1"/>
      <c r="G13" s="1"/>
    </row>
    <row r="14" spans="1:9">
      <c r="A14" s="12">
        <v>42277</v>
      </c>
      <c r="B14" s="1">
        <v>0</v>
      </c>
      <c r="C14" s="1">
        <v>0</v>
      </c>
      <c r="D14" s="1">
        <f t="shared" si="0"/>
        <v>180512095.59999999</v>
      </c>
      <c r="E14" s="1">
        <f t="shared" si="1"/>
        <v>42592986.400000006</v>
      </c>
      <c r="F14" s="1"/>
      <c r="G14" s="1">
        <f>D9*G2/360*1+D10*G2/360*15+D11*G2/360*62+D13*G2/360*15</f>
        <v>936596.86852355546</v>
      </c>
    </row>
    <row r="15" spans="1:9">
      <c r="A15" s="12">
        <v>42353</v>
      </c>
      <c r="B15" s="1">
        <v>0</v>
      </c>
      <c r="C15" s="1">
        <f>B13*0.3515</f>
        <v>31207013.599999998</v>
      </c>
      <c r="D15" s="1">
        <f t="shared" si="0"/>
        <v>149305082</v>
      </c>
      <c r="E15" s="1">
        <f t="shared" si="1"/>
        <v>73800000</v>
      </c>
      <c r="F15" s="1"/>
      <c r="G15" s="1"/>
    </row>
    <row r="16" spans="1:9" ht="15.75" thickBot="1">
      <c r="A16" s="13">
        <v>42369</v>
      </c>
      <c r="B16" s="7">
        <v>73800000</v>
      </c>
      <c r="C16" s="7"/>
      <c r="D16" s="7">
        <f t="shared" si="0"/>
        <v>223105082</v>
      </c>
      <c r="E16" s="7">
        <f t="shared" si="1"/>
        <v>0</v>
      </c>
      <c r="F16" s="7"/>
      <c r="G16" s="7">
        <f>D14*G2/360*76+D15*G2/360*15</f>
        <v>1179155.500508222</v>
      </c>
    </row>
    <row r="17" spans="1:7" ht="15.75" thickTop="1">
      <c r="A17" s="12">
        <v>42460</v>
      </c>
      <c r="B17" s="1"/>
      <c r="C17" s="1"/>
      <c r="D17" s="1">
        <f>B17+D16-F17</f>
        <v>218141582</v>
      </c>
      <c r="E17" s="14">
        <v>0</v>
      </c>
      <c r="F17" s="1">
        <v>4963500</v>
      </c>
      <c r="G17" s="1">
        <f>D16*G$2/360*91</f>
        <v>1500133.7819144442</v>
      </c>
    </row>
    <row r="18" spans="1:7">
      <c r="A18" s="12">
        <v>42551</v>
      </c>
      <c r="B18" s="1"/>
      <c r="C18" s="1">
        <f>B16*0.3515</f>
        <v>25940700</v>
      </c>
      <c r="D18" s="1">
        <f>B18+D17-F18-C18</f>
        <v>187824682</v>
      </c>
      <c r="E18" s="1">
        <v>0</v>
      </c>
      <c r="F18" s="1">
        <v>4376200</v>
      </c>
      <c r="G18" s="1">
        <f>D17*G$2/360*91</f>
        <v>1466759.7594144444</v>
      </c>
    </row>
    <row r="19" spans="1:7">
      <c r="A19" s="12">
        <v>42643</v>
      </c>
      <c r="B19" s="1"/>
      <c r="C19" s="1">
        <f>(B10+B11+B12)*0.85</f>
        <v>18700000</v>
      </c>
      <c r="D19" s="1">
        <f>B19+D18-F19-C19</f>
        <v>165097904</v>
      </c>
      <c r="E19" s="1">
        <v>0</v>
      </c>
      <c r="F19" s="1">
        <v>4026778</v>
      </c>
      <c r="G19" s="1">
        <f>D18*G$2/360*92</f>
        <v>1276790.4494177776</v>
      </c>
    </row>
    <row r="20" spans="1:7">
      <c r="A20" s="12">
        <v>42735</v>
      </c>
      <c r="B20" s="1"/>
      <c r="C20" s="1">
        <v>0</v>
      </c>
      <c r="D20" s="1">
        <f>B20+D19-F20-C20</f>
        <v>161071126</v>
      </c>
      <c r="E20" s="1">
        <v>0</v>
      </c>
      <c r="F20" s="1">
        <v>4026778</v>
      </c>
      <c r="G20" s="1">
        <f>D19*G$2/360*92</f>
        <v>1122298.8629688888</v>
      </c>
    </row>
    <row r="21" spans="1:7">
      <c r="A21" s="12">
        <v>42825</v>
      </c>
      <c r="B21" s="1"/>
      <c r="C21" s="1"/>
      <c r="D21" s="1">
        <f t="shared" ref="D21:D60" si="2">B21+D20-F21</f>
        <v>157044348</v>
      </c>
      <c r="E21" s="1">
        <v>0</v>
      </c>
      <c r="F21" s="1">
        <v>4026778</v>
      </c>
      <c r="G21" s="1">
        <f>D20*G$2/360*90</f>
        <v>1071122.9878999998</v>
      </c>
    </row>
    <row r="22" spans="1:7">
      <c r="A22" s="12">
        <v>42916</v>
      </c>
      <c r="B22" s="1"/>
      <c r="C22" s="1"/>
      <c r="D22" s="1">
        <f t="shared" si="2"/>
        <v>153017570</v>
      </c>
      <c r="E22" s="1">
        <v>0</v>
      </c>
      <c r="F22" s="1">
        <v>4026778</v>
      </c>
      <c r="G22" s="1">
        <f>D21*G$2/360*91</f>
        <v>1055948.74658</v>
      </c>
    </row>
    <row r="23" spans="1:7">
      <c r="A23" s="12">
        <v>43008</v>
      </c>
      <c r="B23" s="1"/>
      <c r="C23" s="1"/>
      <c r="D23" s="1">
        <f t="shared" si="2"/>
        <v>148990792</v>
      </c>
      <c r="E23" s="1">
        <v>0</v>
      </c>
      <c r="F23" s="1">
        <v>4026778</v>
      </c>
      <c r="G23" s="1">
        <f>D22*G$2/360*92</f>
        <v>1040179.4369555556</v>
      </c>
    </row>
    <row r="24" spans="1:7">
      <c r="A24" s="12">
        <v>43100</v>
      </c>
      <c r="B24" s="1"/>
      <c r="C24" s="1"/>
      <c r="D24" s="1">
        <f t="shared" si="2"/>
        <v>144964014</v>
      </c>
      <c r="E24" s="1">
        <v>0</v>
      </c>
      <c r="F24" s="1">
        <v>4026778</v>
      </c>
      <c r="G24" s="1">
        <f>D23*G$2/360*92</f>
        <v>1012806.2949511111</v>
      </c>
    </row>
    <row r="25" spans="1:7">
      <c r="A25" s="12">
        <v>43190</v>
      </c>
      <c r="B25" s="1"/>
      <c r="C25" s="1"/>
      <c r="D25" s="1">
        <f t="shared" si="2"/>
        <v>140937236</v>
      </c>
      <c r="E25" s="1">
        <v>0</v>
      </c>
      <c r="F25" s="1">
        <v>4026778</v>
      </c>
      <c r="G25" s="1">
        <f>D24*G$2/360*90</f>
        <v>964010.69309999992</v>
      </c>
    </row>
    <row r="26" spans="1:7">
      <c r="A26" s="12">
        <v>43281</v>
      </c>
      <c r="B26" s="1"/>
      <c r="C26" s="1"/>
      <c r="D26" s="1">
        <f t="shared" si="2"/>
        <v>136910458</v>
      </c>
      <c r="E26" s="1">
        <v>0</v>
      </c>
      <c r="F26" s="1">
        <v>4026778</v>
      </c>
      <c r="G26" s="1">
        <f>D25*G$2/360*91</f>
        <v>947646.31517111103</v>
      </c>
    </row>
    <row r="27" spans="1:7">
      <c r="A27" s="12">
        <v>43373</v>
      </c>
      <c r="B27" s="1"/>
      <c r="C27" s="1"/>
      <c r="D27" s="1">
        <f t="shared" si="2"/>
        <v>132883680</v>
      </c>
      <c r="E27" s="1">
        <v>0</v>
      </c>
      <c r="F27" s="1">
        <v>4026778</v>
      </c>
      <c r="G27" s="1">
        <f>D26*G$2/360*92</f>
        <v>930686.86893777759</v>
      </c>
    </row>
    <row r="28" spans="1:7">
      <c r="A28" s="12">
        <v>43465</v>
      </c>
      <c r="B28" s="1"/>
      <c r="C28" s="1"/>
      <c r="D28" s="1">
        <f t="shared" si="2"/>
        <v>128856902</v>
      </c>
      <c r="E28" s="1">
        <v>0</v>
      </c>
      <c r="F28" s="1">
        <v>4026778</v>
      </c>
      <c r="G28" s="1">
        <f>D27*G$2/360*92</f>
        <v>903313.72693333332</v>
      </c>
    </row>
    <row r="29" spans="1:7">
      <c r="A29" s="12">
        <v>43555</v>
      </c>
      <c r="B29" s="1"/>
      <c r="C29" s="1"/>
      <c r="D29" s="1">
        <f t="shared" si="2"/>
        <v>124830124</v>
      </c>
      <c r="E29" s="1">
        <v>0</v>
      </c>
      <c r="F29" s="1">
        <v>4026778</v>
      </c>
      <c r="G29" s="1">
        <f>D28*G$2/360*90</f>
        <v>856898.3983</v>
      </c>
    </row>
    <row r="30" spans="1:7">
      <c r="A30" s="12">
        <v>43646</v>
      </c>
      <c r="B30" s="1"/>
      <c r="C30" s="1"/>
      <c r="D30" s="1">
        <f t="shared" si="2"/>
        <v>120803346</v>
      </c>
      <c r="E30" s="1">
        <v>0</v>
      </c>
      <c r="F30" s="1">
        <v>4026778</v>
      </c>
      <c r="G30" s="1">
        <f>D29*G$2/360*91</f>
        <v>839343.88376222213</v>
      </c>
    </row>
    <row r="31" spans="1:7">
      <c r="A31" s="12">
        <v>43738</v>
      </c>
      <c r="B31" s="1"/>
      <c r="C31" s="1"/>
      <c r="D31" s="1">
        <f t="shared" si="2"/>
        <v>116776568</v>
      </c>
      <c r="E31" s="1">
        <v>0</v>
      </c>
      <c r="F31" s="1">
        <v>4026778</v>
      </c>
      <c r="G31" s="1">
        <f>D30*G$2/360*92</f>
        <v>821194.30091999995</v>
      </c>
    </row>
    <row r="32" spans="1:7">
      <c r="A32" s="12">
        <v>43830</v>
      </c>
      <c r="B32" s="1"/>
      <c r="C32" s="1"/>
      <c r="D32" s="1">
        <f t="shared" si="2"/>
        <v>112749790</v>
      </c>
      <c r="E32" s="1">
        <v>0</v>
      </c>
      <c r="F32" s="1">
        <v>4026778</v>
      </c>
      <c r="G32" s="1">
        <f>D31*G$2/360*92</f>
        <v>793821.15891555545</v>
      </c>
    </row>
    <row r="33" spans="1:7">
      <c r="A33" s="12">
        <v>43921</v>
      </c>
      <c r="B33" s="1"/>
      <c r="C33" s="1"/>
      <c r="D33" s="1">
        <f t="shared" si="2"/>
        <v>108723012</v>
      </c>
      <c r="E33" s="1">
        <v>0</v>
      </c>
      <c r="F33" s="1">
        <v>4026778</v>
      </c>
      <c r="G33" s="1">
        <f>D32*G$2/360*91</f>
        <v>758117.0602055554</v>
      </c>
    </row>
    <row r="34" spans="1:7">
      <c r="A34" s="12">
        <v>44012</v>
      </c>
      <c r="B34" s="1"/>
      <c r="C34" s="1"/>
      <c r="D34" s="1">
        <f t="shared" si="2"/>
        <v>104696234</v>
      </c>
      <c r="E34" s="1">
        <v>0</v>
      </c>
      <c r="F34" s="1">
        <v>4026778</v>
      </c>
      <c r="G34" s="1">
        <f>D33*G$2/360*91</f>
        <v>731041.45235333336</v>
      </c>
    </row>
    <row r="35" spans="1:7">
      <c r="A35" s="12">
        <v>44104</v>
      </c>
      <c r="B35" s="1"/>
      <c r="C35" s="1"/>
      <c r="D35" s="1">
        <f t="shared" si="2"/>
        <v>100669456</v>
      </c>
      <c r="E35" s="1">
        <v>0</v>
      </c>
      <c r="F35" s="1">
        <v>4026778</v>
      </c>
      <c r="G35" s="1">
        <f>D34*G$2/360*92</f>
        <v>711701.7329022222</v>
      </c>
    </row>
    <row r="36" spans="1:7">
      <c r="A36" s="12">
        <v>44196</v>
      </c>
      <c r="B36" s="1"/>
      <c r="C36" s="1"/>
      <c r="D36" s="1">
        <f t="shared" si="2"/>
        <v>96642678</v>
      </c>
      <c r="E36" s="1">
        <v>0</v>
      </c>
      <c r="F36" s="1">
        <v>4026778</v>
      </c>
      <c r="G36" s="1">
        <f>D35*G$2/360*92</f>
        <v>684328.59089777782</v>
      </c>
    </row>
    <row r="37" spans="1:7">
      <c r="A37" s="12">
        <v>44286</v>
      </c>
      <c r="B37" s="1"/>
      <c r="C37" s="1"/>
      <c r="D37" s="1">
        <f t="shared" si="2"/>
        <v>92615900</v>
      </c>
      <c r="E37" s="1">
        <v>0</v>
      </c>
      <c r="F37" s="1">
        <v>4026778</v>
      </c>
      <c r="G37" s="1">
        <f>D36*G$2/360*90</f>
        <v>642673.80869999994</v>
      </c>
    </row>
    <row r="38" spans="1:7">
      <c r="A38" s="12">
        <v>44377</v>
      </c>
      <c r="B38" s="1"/>
      <c r="C38" s="1"/>
      <c r="D38" s="1">
        <f t="shared" si="2"/>
        <v>88589122</v>
      </c>
      <c r="E38" s="1">
        <v>0</v>
      </c>
      <c r="F38" s="1">
        <v>4026778</v>
      </c>
      <c r="G38" s="1">
        <f>D37*G$2/360*91</f>
        <v>622739.02094444435</v>
      </c>
    </row>
    <row r="39" spans="1:7">
      <c r="A39" s="12">
        <v>44469</v>
      </c>
      <c r="B39" s="1"/>
      <c r="C39" s="1"/>
      <c r="D39" s="1">
        <f t="shared" si="2"/>
        <v>84562344</v>
      </c>
      <c r="E39" s="1">
        <v>0</v>
      </c>
      <c r="F39" s="1">
        <v>4026778</v>
      </c>
      <c r="G39" s="1">
        <f>D38*G$2/360*92</f>
        <v>602209.16488444433</v>
      </c>
    </row>
    <row r="40" spans="1:7">
      <c r="A40" s="12">
        <v>44561</v>
      </c>
      <c r="B40" s="1"/>
      <c r="C40" s="1"/>
      <c r="D40" s="1">
        <f t="shared" si="2"/>
        <v>80535566</v>
      </c>
      <c r="E40" s="1">
        <v>0</v>
      </c>
      <c r="F40" s="1">
        <v>4026778</v>
      </c>
      <c r="G40" s="1">
        <f>D39*G$2/360*92</f>
        <v>574836.02287999995</v>
      </c>
    </row>
    <row r="41" spans="1:7">
      <c r="A41" s="12">
        <v>44651</v>
      </c>
      <c r="B41" s="1"/>
      <c r="C41" s="1"/>
      <c r="D41" s="1">
        <f t="shared" si="2"/>
        <v>76508788</v>
      </c>
      <c r="E41" s="1">
        <v>0</v>
      </c>
      <c r="F41" s="1">
        <v>4026778</v>
      </c>
      <c r="G41" s="1">
        <f>D40*G$2/360*90</f>
        <v>535561.51390000002</v>
      </c>
    </row>
    <row r="42" spans="1:7">
      <c r="A42" s="12">
        <v>44742</v>
      </c>
      <c r="B42" s="1"/>
      <c r="C42" s="1"/>
      <c r="D42" s="1">
        <f t="shared" si="2"/>
        <v>72482010</v>
      </c>
      <c r="E42" s="1">
        <v>0</v>
      </c>
      <c r="F42" s="1">
        <v>4026778</v>
      </c>
      <c r="G42" s="1">
        <f>D41*G$2/360*91</f>
        <v>514436.58953555551</v>
      </c>
    </row>
    <row r="43" spans="1:7">
      <c r="A43" s="12">
        <v>44834</v>
      </c>
      <c r="B43" s="1"/>
      <c r="C43" s="1"/>
      <c r="D43" s="1">
        <f t="shared" si="2"/>
        <v>68455232</v>
      </c>
      <c r="E43" s="1">
        <v>0</v>
      </c>
      <c r="F43" s="1">
        <v>4026778</v>
      </c>
      <c r="G43" s="1">
        <f>D42*G$2/360*92</f>
        <v>492716.59686666669</v>
      </c>
    </row>
    <row r="44" spans="1:7">
      <c r="A44" s="12">
        <v>44926</v>
      </c>
      <c r="B44" s="1"/>
      <c r="C44" s="1"/>
      <c r="D44" s="1">
        <f t="shared" si="2"/>
        <v>64428454</v>
      </c>
      <c r="E44" s="1">
        <v>0</v>
      </c>
      <c r="F44" s="1">
        <v>4026778</v>
      </c>
      <c r="G44" s="1">
        <f>D43*G$2/360*92</f>
        <v>465343.45486222219</v>
      </c>
    </row>
    <row r="45" spans="1:7">
      <c r="A45" s="12">
        <v>45016</v>
      </c>
      <c r="B45" s="1"/>
      <c r="C45" s="1"/>
      <c r="D45" s="1">
        <f t="shared" si="2"/>
        <v>60401676</v>
      </c>
      <c r="E45" s="1">
        <v>0</v>
      </c>
      <c r="F45" s="1">
        <v>4026778</v>
      </c>
      <c r="G45" s="1">
        <f>D44*G$2/360*90</f>
        <v>428449.21909999993</v>
      </c>
    </row>
    <row r="46" spans="1:7">
      <c r="A46" s="12">
        <v>45107</v>
      </c>
      <c r="B46" s="1"/>
      <c r="C46" s="1"/>
      <c r="D46" s="1">
        <f t="shared" si="2"/>
        <v>56374898</v>
      </c>
      <c r="E46" s="1">
        <v>0</v>
      </c>
      <c r="F46" s="1">
        <v>4026778</v>
      </c>
      <c r="G46" s="1">
        <f>D45*G$2/360*91</f>
        <v>406134.15812666668</v>
      </c>
    </row>
    <row r="47" spans="1:7">
      <c r="A47" s="12">
        <v>45199</v>
      </c>
      <c r="B47" s="1"/>
      <c r="C47" s="1"/>
      <c r="D47" s="1">
        <f t="shared" si="2"/>
        <v>52348120</v>
      </c>
      <c r="E47" s="1">
        <v>0</v>
      </c>
      <c r="F47" s="1">
        <v>4026778</v>
      </c>
      <c r="G47" s="1">
        <f>D46*G$2/360*92</f>
        <v>383224.02884888888</v>
      </c>
    </row>
    <row r="48" spans="1:7">
      <c r="A48" s="12">
        <v>45291</v>
      </c>
      <c r="B48" s="1"/>
      <c r="C48" s="1"/>
      <c r="D48" s="1">
        <f t="shared" si="2"/>
        <v>48321342</v>
      </c>
      <c r="E48" s="1">
        <v>0</v>
      </c>
      <c r="F48" s="1">
        <v>4026778</v>
      </c>
      <c r="G48" s="1">
        <f>D47*G$2/360*92</f>
        <v>355850.88684444444</v>
      </c>
    </row>
    <row r="49" spans="1:7">
      <c r="A49" s="12">
        <v>45382</v>
      </c>
      <c r="B49" s="1"/>
      <c r="C49" s="1"/>
      <c r="D49" s="1">
        <f t="shared" si="2"/>
        <v>44294564</v>
      </c>
      <c r="E49" s="1">
        <v>0</v>
      </c>
      <c r="F49" s="1">
        <v>4026778</v>
      </c>
      <c r="G49" s="1">
        <f>D48*G$2/360*91</f>
        <v>324907.33456999995</v>
      </c>
    </row>
    <row r="50" spans="1:7">
      <c r="A50" s="12">
        <v>45473</v>
      </c>
      <c r="B50" s="1"/>
      <c r="C50" s="1"/>
      <c r="D50" s="1">
        <f t="shared" si="2"/>
        <v>40267786</v>
      </c>
      <c r="E50" s="1">
        <v>0</v>
      </c>
      <c r="F50" s="1">
        <v>4026778</v>
      </c>
      <c r="G50" s="1">
        <f>D49*G$2/360*91</f>
        <v>297831.72671777778</v>
      </c>
    </row>
    <row r="51" spans="1:7">
      <c r="A51" s="12">
        <v>45565</v>
      </c>
      <c r="B51" s="1"/>
      <c r="C51" s="1"/>
      <c r="D51" s="1">
        <f t="shared" si="2"/>
        <v>36241008</v>
      </c>
      <c r="E51" s="1">
        <v>0</v>
      </c>
      <c r="F51" s="1">
        <v>4026778</v>
      </c>
      <c r="G51" s="1">
        <f>D50*G$2/360*92</f>
        <v>273731.46083111106</v>
      </c>
    </row>
    <row r="52" spans="1:7">
      <c r="A52" s="12">
        <v>45657</v>
      </c>
      <c r="B52" s="1"/>
      <c r="C52" s="1"/>
      <c r="D52" s="1">
        <f t="shared" si="2"/>
        <v>32214230</v>
      </c>
      <c r="E52" s="1">
        <v>0</v>
      </c>
      <c r="F52" s="1">
        <v>4026778</v>
      </c>
      <c r="G52" s="1">
        <f>D51*G$2/360*92</f>
        <v>246358.31882666665</v>
      </c>
    </row>
    <row r="53" spans="1:7">
      <c r="A53" s="12">
        <v>45747</v>
      </c>
      <c r="B53" s="1"/>
      <c r="C53" s="1"/>
      <c r="D53" s="1">
        <f t="shared" si="2"/>
        <v>28187452</v>
      </c>
      <c r="E53" s="1">
        <v>0</v>
      </c>
      <c r="F53" s="1">
        <v>4026778</v>
      </c>
      <c r="G53" s="1">
        <f>D52*G$2/360*90</f>
        <v>214224.62949999998</v>
      </c>
    </row>
    <row r="54" spans="1:7">
      <c r="A54" s="12">
        <v>45838</v>
      </c>
      <c r="B54" s="1"/>
      <c r="C54" s="1"/>
      <c r="D54" s="1">
        <f t="shared" si="2"/>
        <v>24160674</v>
      </c>
      <c r="E54" s="1">
        <v>0</v>
      </c>
      <c r="F54" s="1">
        <v>4026778</v>
      </c>
      <c r="G54" s="1">
        <f>D53*G$2/360*91</f>
        <v>189529.29530888889</v>
      </c>
    </row>
    <row r="55" spans="1:7">
      <c r="A55" s="12">
        <v>45930</v>
      </c>
      <c r="B55" s="1"/>
      <c r="C55" s="1"/>
      <c r="D55" s="1">
        <f t="shared" si="2"/>
        <v>20133896</v>
      </c>
      <c r="E55" s="1">
        <v>0</v>
      </c>
      <c r="F55" s="1">
        <v>4026778</v>
      </c>
      <c r="G55" s="1">
        <f>D54*G$2/360*92</f>
        <v>164238.89281333334</v>
      </c>
    </row>
    <row r="56" spans="1:7">
      <c r="A56" s="12">
        <v>46022</v>
      </c>
      <c r="B56" s="1"/>
      <c r="C56" s="1"/>
      <c r="D56" s="1">
        <f t="shared" si="2"/>
        <v>16107118</v>
      </c>
      <c r="E56" s="1">
        <v>0</v>
      </c>
      <c r="F56" s="1">
        <v>4026778</v>
      </c>
      <c r="G56" s="1">
        <f>D55*G$2/360*92</f>
        <v>136865.75080888887</v>
      </c>
    </row>
    <row r="57" spans="1:7">
      <c r="A57" s="12">
        <v>46112</v>
      </c>
      <c r="B57" s="1"/>
      <c r="C57" s="1"/>
      <c r="D57" s="1">
        <f t="shared" si="2"/>
        <v>12080340</v>
      </c>
      <c r="E57" s="1">
        <v>0</v>
      </c>
      <c r="F57" s="1">
        <v>4026778</v>
      </c>
      <c r="G57" s="1">
        <f>D56*G$2/360*90</f>
        <v>107112.33469999999</v>
      </c>
    </row>
    <row r="58" spans="1:7">
      <c r="A58" s="12">
        <v>46203</v>
      </c>
      <c r="B58" s="1"/>
      <c r="C58" s="1"/>
      <c r="D58" s="1">
        <f t="shared" si="2"/>
        <v>8053562</v>
      </c>
      <c r="E58" s="1">
        <v>0</v>
      </c>
      <c r="F58" s="1">
        <v>4026778</v>
      </c>
      <c r="G58" s="1">
        <f>D57*G$2/360*91</f>
        <v>81226.863899999997</v>
      </c>
    </row>
    <row r="59" spans="1:7">
      <c r="A59" s="12">
        <v>46295</v>
      </c>
      <c r="B59" s="1"/>
      <c r="C59" s="1"/>
      <c r="D59" s="1">
        <f t="shared" si="2"/>
        <v>4026784</v>
      </c>
      <c r="E59" s="1">
        <v>0</v>
      </c>
      <c r="F59" s="1">
        <v>4026778</v>
      </c>
      <c r="G59" s="1">
        <f>D58*G$2/360*92</f>
        <v>54746.324795555549</v>
      </c>
    </row>
    <row r="60" spans="1:7">
      <c r="A60" s="12">
        <v>46387</v>
      </c>
      <c r="B60" s="1"/>
      <c r="C60" s="1"/>
      <c r="D60" s="1">
        <f t="shared" si="2"/>
        <v>0</v>
      </c>
      <c r="E60" s="1">
        <v>0</v>
      </c>
      <c r="F60" s="1">
        <v>4026784</v>
      </c>
      <c r="G60" s="1">
        <f>D59*G$2/360*92</f>
        <v>27373.18279111111</v>
      </c>
    </row>
    <row r="62" spans="1:7">
      <c r="F62" s="11" t="s">
        <v>10</v>
      </c>
      <c r="G62" s="11">
        <f>SUM(G2:G61)</f>
        <v>30263259.997279547</v>
      </c>
    </row>
    <row r="63" spans="1:7">
      <c r="F63" s="11" t="s">
        <v>12</v>
      </c>
      <c r="G63" s="16">
        <v>0</v>
      </c>
    </row>
    <row r="64" spans="1:7">
      <c r="F64" s="11" t="s">
        <v>11</v>
      </c>
      <c r="G64" s="11">
        <f>SUM(G62:G63)</f>
        <v>30263259.997279547</v>
      </c>
    </row>
  </sheetData>
  <mergeCells count="1">
    <mergeCell ref="A2:B2"/>
  </mergeCells>
  <pageMargins left="0.70866141732283472" right="0.70866141732283472" top="0.78740157480314965" bottom="0.78740157480314965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200</vt:lpstr>
      <vt:lpstr>'200'!Oblast_tisku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PHP</cp:lastModifiedBy>
  <cp:lastPrinted>2014-07-18T07:45:44Z</cp:lastPrinted>
  <dcterms:created xsi:type="dcterms:W3CDTF">2011-07-22T08:58:20Z</dcterms:created>
  <dcterms:modified xsi:type="dcterms:W3CDTF">2014-08-29T14:13:13Z</dcterms:modified>
</cp:coreProperties>
</file>